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tabRatio="843" activeTab="7"/>
  </bookViews>
  <sheets>
    <sheet name="Information" sheetId="5" r:id="rId1"/>
    <sheet name="Building Registration" sheetId="1" r:id="rId2"/>
    <sheet name="Consent to Connect" sheetId="7" r:id="rId3"/>
    <sheet name="Plumbing Registration" sheetId="6" r:id="rId4"/>
    <sheet name="Building Permits" sheetId="2" r:id="rId5"/>
    <sheet name="Plumbing Compliance Certificate" sheetId="8" r:id="rId6"/>
    <sheet name="Compliance Activity" sheetId="3" r:id="rId7"/>
    <sheet name="Enforcement" sheetId="4" r:id="rId8"/>
  </sheets>
  <definedNames>
    <definedName name="_xlnm._FilterDatabase" localSheetId="1" hidden="1">'Building Registration'!$A$5:$G$27</definedName>
    <definedName name="_Toc427323280" localSheetId="1">Information!$A$1</definedName>
    <definedName name="_xlnm.Print_Area" localSheetId="1">'Building Registration'!$A$1:$G$28</definedName>
    <definedName name="_xlnm.Print_Area" localSheetId="2">'Consent to Connect'!$A$1:$F$4</definedName>
  </definedNames>
  <calcPr calcId="145621"/>
</workbook>
</file>

<file path=xl/calcChain.xml><?xml version="1.0" encoding="utf-8"?>
<calcChain xmlns="http://schemas.openxmlformats.org/spreadsheetml/2006/main">
  <c r="B15" i="2" l="1"/>
  <c r="B23" i="8" l="1"/>
  <c r="C14" i="6"/>
  <c r="C26" i="6"/>
  <c r="C28" i="1"/>
  <c r="F15" i="2" l="1"/>
  <c r="E15" i="2"/>
  <c r="D15" i="2"/>
  <c r="C15" i="2"/>
  <c r="D14" i="6" l="1"/>
  <c r="E14" i="6"/>
  <c r="F14" i="6"/>
  <c r="G14" i="6"/>
  <c r="D26" i="6"/>
  <c r="E26" i="6"/>
  <c r="F26" i="6"/>
  <c r="G26" i="6"/>
  <c r="D28" i="1"/>
  <c r="E28" i="1"/>
  <c r="F28" i="1"/>
  <c r="G28" i="1"/>
  <c r="C23" i="8"/>
  <c r="D23" i="8"/>
  <c r="E23" i="8"/>
  <c r="F23" i="8"/>
</calcChain>
</file>

<file path=xl/sharedStrings.xml><?xml version="1.0" encoding="utf-8"?>
<sst xmlns="http://schemas.openxmlformats.org/spreadsheetml/2006/main" count="297" uniqueCount="151">
  <si>
    <t>Builder — Demolisher (low rise buildings)</t>
  </si>
  <si>
    <t>Builder — Demolisher (medium rise buildings)</t>
  </si>
  <si>
    <t xml:space="preserve">Builder — Demolisher (unlimited) </t>
  </si>
  <si>
    <t xml:space="preserve">Builder — Commercial Builder (limited) </t>
  </si>
  <si>
    <t xml:space="preserve">Builder — Commercial Builder (unlimited) </t>
  </si>
  <si>
    <t>Builder — Domestic Builder (limited)</t>
  </si>
  <si>
    <t xml:space="preserve">Builder — Domestic Builder (manager) </t>
  </si>
  <si>
    <t xml:space="preserve">Builder — Domestic Builder (unlimited) </t>
  </si>
  <si>
    <t xml:space="preserve">Building Inspector (limited) </t>
  </si>
  <si>
    <t xml:space="preserve">Building Inspector (unlimited) </t>
  </si>
  <si>
    <t>Building Surveyor (limited)</t>
  </si>
  <si>
    <t xml:space="preserve">Building Surveyor (unlimited) </t>
  </si>
  <si>
    <t xml:space="preserve">Draftsperson — Building Design (architectural) </t>
  </si>
  <si>
    <t xml:space="preserve">Draftsperson — Building Design (interior) </t>
  </si>
  <si>
    <t xml:space="preserve">Draftsperson — Building Design (services) </t>
  </si>
  <si>
    <t xml:space="preserve">Engineer — Civil </t>
  </si>
  <si>
    <t xml:space="preserve">Engineer — Electrical </t>
  </si>
  <si>
    <t>Engineer — Fire Safety</t>
  </si>
  <si>
    <t xml:space="preserve">Engineer — Mechanical </t>
  </si>
  <si>
    <t xml:space="preserve">Quantity Surveyor </t>
  </si>
  <si>
    <t>Erector or Supervisor (temporary structures) — Class 2</t>
  </si>
  <si>
    <t>Drainage work</t>
  </si>
  <si>
    <t>Licensed</t>
  </si>
  <si>
    <t>Registered</t>
  </si>
  <si>
    <t>Fire protection work</t>
  </si>
  <si>
    <t>Gasfitting work</t>
  </si>
  <si>
    <t>Irrigation (non-agricultural) work</t>
  </si>
  <si>
    <t>Mechanical services work</t>
  </si>
  <si>
    <t>Roofing (stormwater) work</t>
  </si>
  <si>
    <t>Sanitary work</t>
  </si>
  <si>
    <t>Water supply work</t>
  </si>
  <si>
    <t>Building and plumbing registration and licensing activity</t>
  </si>
  <si>
    <t>This table reports number of persons registered in each category and class at 30 June each year. It is a ‘point in time’ result, not an accumulation of activities and outputs in a given year.</t>
  </si>
  <si>
    <t>Five-year regulatory information</t>
  </si>
  <si>
    <t>Information presented below before 1 July 2013 relates to the former Building Commission and Plumbing Industry Commission.</t>
  </si>
  <si>
    <t>2014—15</t>
  </si>
  <si>
    <t>2013—14</t>
  </si>
  <si>
    <t>2012—13</t>
  </si>
  <si>
    <t>2011—12</t>
  </si>
  <si>
    <t>Building work by building use ($ billion)</t>
  </si>
  <si>
    <t>Domestic</t>
  </si>
  <si>
    <t>Residential</t>
  </si>
  <si>
    <t>Commercial</t>
  </si>
  <si>
    <t>Retail</t>
  </si>
  <si>
    <t>Industrial</t>
  </si>
  <si>
    <t>Hospital/healthcare</t>
  </si>
  <si>
    <t>Public buildings</t>
  </si>
  <si>
    <t>Roof plumbing</t>
  </si>
  <si>
    <t>Sanitary plumbing</t>
  </si>
  <si>
    <t>Septic tank installs</t>
  </si>
  <si>
    <t>Drainage (below ground sewer)</t>
  </si>
  <si>
    <t>Drainage (below ground stormwater)</t>
  </si>
  <si>
    <t>Cold water plumbing</t>
  </si>
  <si>
    <t>Hot water plumbing</t>
  </si>
  <si>
    <t>Mechanical services</t>
  </si>
  <si>
    <t>Backflow prevention</t>
  </si>
  <si>
    <t>Residential and domestic fire sprinkler systems</t>
  </si>
  <si>
    <t>Grey or reclaimed water</t>
  </si>
  <si>
    <t>Gasfitting (natural gas type a)</t>
  </si>
  <si>
    <t>Gasfitting (LPG type a)</t>
  </si>
  <si>
    <t>Gasfitting (other gases)</t>
  </si>
  <si>
    <t>Fire protection</t>
  </si>
  <si>
    <t>Irrigation</t>
  </si>
  <si>
    <t>Refrigerated air-conditioning</t>
  </si>
  <si>
    <t>Solar installation</t>
  </si>
  <si>
    <t>Rainwater tank installation</t>
  </si>
  <si>
    <t>Building and plumbing compliance activity</t>
  </si>
  <si>
    <t>Municipal building surveyor audits</t>
  </si>
  <si>
    <t xml:space="preserve">Private building surveyor audits </t>
  </si>
  <si>
    <t>Investigations conducted into building work</t>
  </si>
  <si>
    <t>Plumbing audits completed</t>
  </si>
  <si>
    <t>Plumbing audits failed</t>
  </si>
  <si>
    <t>Investigations completed</t>
  </si>
  <si>
    <t>Notices and orders issued</t>
  </si>
  <si>
    <t>Sanitary drains booked for inspection</t>
  </si>
  <si>
    <t xml:space="preserve">Sanitary drains inspected </t>
  </si>
  <si>
    <t>Sanitary drains failed inspection</t>
  </si>
  <si>
    <t>Recycled water installations inspected</t>
  </si>
  <si>
    <t>Recycled water installations failed inspection</t>
  </si>
  <si>
    <t>Building and plumbing enforcement activity</t>
  </si>
  <si>
    <t>Prosecutions completed</t>
  </si>
  <si>
    <t>Case proved</t>
  </si>
  <si>
    <t>Dismissed</t>
  </si>
  <si>
    <t>Withdrawn</t>
  </si>
  <si>
    <t>Good behaviour bond</t>
  </si>
  <si>
    <t>Community-based order</t>
  </si>
  <si>
    <t>Fines</t>
  </si>
  <si>
    <t>Fines ($ value)</t>
  </si>
  <si>
    <t>Count of registrations within each category and class of building practitioner by the Building Practitioner's Board</t>
  </si>
  <si>
    <t>Count of plumbing practitioner registrations and licences</t>
  </si>
  <si>
    <t>Count of licensed plumbing practitioners</t>
  </si>
  <si>
    <t>Count of registered practitioners</t>
  </si>
  <si>
    <t>Inspector</t>
  </si>
  <si>
    <t>Demolisher</t>
  </si>
  <si>
    <t>Surveyor</t>
  </si>
  <si>
    <t>Draftsperson</t>
  </si>
  <si>
    <t>Engineer</t>
  </si>
  <si>
    <t>Quantity Surveyor</t>
  </si>
  <si>
    <t>Erector or Supervisor</t>
  </si>
  <si>
    <t>Category</t>
  </si>
  <si>
    <t>Registration type</t>
  </si>
  <si>
    <t>30-Jun-15</t>
  </si>
  <si>
    <t>30-Jun-14</t>
  </si>
  <si>
    <t>30-Jun-13</t>
  </si>
  <si>
    <t>30-Jun-12</t>
  </si>
  <si>
    <t>Total</t>
  </si>
  <si>
    <t>Main Class</t>
  </si>
  <si>
    <t>Type</t>
  </si>
  <si>
    <t>Certificates of consent to owner-builder</t>
  </si>
  <si>
    <t>Count of certificates of consent issued</t>
  </si>
  <si>
    <t>Count of Building permits reported</t>
  </si>
  <si>
    <t>Work class</t>
  </si>
  <si>
    <t>Building Use</t>
  </si>
  <si>
    <t xml:space="preserve"> </t>
  </si>
  <si>
    <t>Count of building permits reported to the VBA</t>
  </si>
  <si>
    <t>Building permit levy audits</t>
  </si>
  <si>
    <t>Plumbing audits</t>
  </si>
  <si>
    <t>Plumbing investigations</t>
  </si>
  <si>
    <t>Plumbing inspections</t>
  </si>
  <si>
    <t>Building prosecutions</t>
  </si>
  <si>
    <t>Building pracitioner discipline</t>
  </si>
  <si>
    <t>Building practitioner disciplinary hearings held by BPB</t>
  </si>
  <si>
    <t>Plumbing practitioner discipline</t>
  </si>
  <si>
    <t>Plumbing practitioner disciplinary hearings held</t>
  </si>
  <si>
    <t>Plumbing prosecutions</t>
  </si>
  <si>
    <t>Building Appeals Board</t>
  </si>
  <si>
    <t>BAB modifications heard</t>
  </si>
  <si>
    <t>BAB appeals and disputes heard</t>
  </si>
  <si>
    <t>Building Practitioners Board</t>
  </si>
  <si>
    <t>BPB inquiries completed</t>
  </si>
  <si>
    <t>BPB inquiries and conduct reviews</t>
  </si>
  <si>
    <t>Conduct review meetings</t>
  </si>
  <si>
    <t>Case proven</t>
  </si>
  <si>
    <t>Registrations suspended</t>
  </si>
  <si>
    <t>Registrations cancelled</t>
  </si>
  <si>
    <t>Building audits</t>
  </si>
  <si>
    <t>Building audit program</t>
  </si>
  <si>
    <t>Building investigations</t>
  </si>
  <si>
    <t>Count of compliance certificates lodged by plumbing work class</t>
  </si>
  <si>
    <t>The following information provides an overview into the operations of the VBA since its commencement on 1 July 2013, the BPB and the on-going regulation of Victoria’s building and plumbing industries and practitioners. It is presented in addition to the VBA annual report.</t>
  </si>
  <si>
    <t>30-Jun-16</t>
  </si>
  <si>
    <t>2015-16</t>
  </si>
  <si>
    <t>75 </t>
  </si>
  <si>
    <t>91 </t>
  </si>
  <si>
    <t>16 </t>
  </si>
  <si>
    <t>69 </t>
  </si>
  <si>
    <t>6 </t>
  </si>
  <si>
    <t>5 </t>
  </si>
  <si>
    <t>1 </t>
  </si>
  <si>
    <t>52 </t>
  </si>
  <si>
    <t xml:space="preserve">Erector or Supervisor (temporary structures) — Class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</si>
</sst>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[$-C09]dd\-mmm\-yy;@"/>
    <numFmt numFmtId="166" formatCode="_-&quot;$&quot;* #,##0_-;\-&quot;$&quot;* #,##0_-;_-&quot;$&quot;* &quot;-&quot;??_-;_-@_-"/>
    <numFmt numFmtId="167" formatCode="_-&quot;$&quot;* #,##0.000_-;\-&quot;$&quot;* #,##0.000_-;_-&quot;$&quot;* &quot;-&quot;??_-;_-@_-"/>
    <numFmt numFmtId="168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4F81BD"/>
      <name val="Cambria"/>
      <family val="1"/>
    </font>
    <font>
      <sz val="9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2" xfId="4" applyAlignment="1">
      <alignment horizontal="left" vertical="center"/>
    </xf>
    <xf numFmtId="0" fontId="2" fillId="0" borderId="1" xfId="3"/>
    <xf numFmtId="0" fontId="3" fillId="0" borderId="0" xfId="4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 wrapText="1"/>
    </xf>
    <xf numFmtId="0" fontId="2" fillId="0" borderId="1" xfId="3" applyAlignment="1">
      <alignment vertical="center"/>
    </xf>
    <xf numFmtId="3" fontId="0" fillId="0" borderId="0" xfId="0" applyNumberFormat="1" applyFont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left" vertical="center" wrapText="1"/>
    </xf>
    <xf numFmtId="0" fontId="7" fillId="0" borderId="4" xfId="5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2" xfId="4" applyAlignment="1">
      <alignment vertical="center"/>
    </xf>
    <xf numFmtId="166" fontId="0" fillId="0" borderId="0" xfId="2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2" applyNumberFormat="1" applyFont="1" applyAlignment="1">
      <alignment horizontal="right" vertical="center"/>
    </xf>
    <xf numFmtId="0" fontId="0" fillId="0" borderId="0" xfId="2" applyNumberFormat="1" applyFont="1" applyAlignment="1">
      <alignment vertical="center"/>
    </xf>
    <xf numFmtId="0" fontId="3" fillId="0" borderId="0" xfId="4" applyBorder="1" applyAlignment="1">
      <alignment vertical="center"/>
    </xf>
    <xf numFmtId="164" fontId="0" fillId="0" borderId="0" xfId="1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7" fontId="0" fillId="0" borderId="0" xfId="2" applyNumberFormat="1" applyFont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Font="1" applyAlignment="1">
      <alignment vertical="center"/>
    </xf>
    <xf numFmtId="164" fontId="4" fillId="2" borderId="3" xfId="1" applyNumberFormat="1" applyFont="1" applyFill="1" applyBorder="1" applyAlignment="1">
      <alignment vertical="center"/>
    </xf>
    <xf numFmtId="15" fontId="0" fillId="0" borderId="0" xfId="0" applyNumberFormat="1" applyAlignment="1">
      <alignment vertical="center"/>
    </xf>
    <xf numFmtId="168" fontId="0" fillId="0" borderId="0" xfId="1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8" fillId="0" borderId="0" xfId="6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center" wrapText="1"/>
    </xf>
  </cellXfs>
  <cellStyles count="7">
    <cellStyle name="Comma" xfId="1" builtinId="3"/>
    <cellStyle name="Currency" xfId="2" builtinId="4"/>
    <cellStyle name="Heading 1" xfId="3" builtinId="16"/>
    <cellStyle name="Heading 2" xfId="5" builtinId="17"/>
    <cellStyle name="Heading 3" xfId="4" builtinId="18"/>
    <cellStyle name="Hyperlink" xfId="6" builtinId="8"/>
    <cellStyle name="Normal" xfId="0" builtinId="0"/>
  </cellStyles>
  <dxfs count="202"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top style="medium">
          <color theme="4" tint="0.39997558519241921"/>
        </top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8" formatCode="#,##0_ ;\-#,##0\ "/>
      <alignment horizontal="general" vertical="center" textRotation="0" wrapText="0" indent="0" justifyLastLine="0" shrinkToFit="0" readingOrder="0"/>
    </dxf>
    <dxf>
      <numFmt numFmtId="168" formatCode="#,##0_ ;\-#,##0\ "/>
      <alignment horizontal="general" vertical="center" textRotation="0" wrapText="0" indent="0" justifyLastLine="0" shrinkToFit="0" readingOrder="0"/>
    </dxf>
    <dxf>
      <numFmt numFmtId="168" formatCode="#,##0_ ;\-#,##0\ "/>
      <alignment horizontal="general" vertical="center" textRotation="0" wrapText="0" indent="0" justifyLastLine="0" shrinkToFit="0" readingOrder="0"/>
    </dxf>
    <dxf>
      <numFmt numFmtId="168" formatCode="#,##0_ ;\-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#,##0_ ;\-#,##0\ "/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horizontal="general" vertical="center" textRotation="0" wrapText="0" indent="0" justifyLastLine="0" shrinkToFit="0" readingOrder="0"/>
    </dxf>
    <dxf>
      <border outline="0">
        <top style="medium">
          <color theme="4" tint="0.39997558519241921"/>
        </top>
      </border>
    </dxf>
    <dxf>
      <numFmt numFmtId="164" formatCode="_-* #,##0_-;\-* #,##0_-;_-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horizontal="general" vertical="center" textRotation="0" wrapText="0" indent="0" justifyLastLine="0" shrinkToFit="0" readingOrder="0"/>
    </dxf>
    <dxf>
      <border outline="0">
        <top style="medium">
          <color theme="4" tint="0.39997558519241921"/>
        </top>
      </border>
    </dxf>
    <dxf>
      <numFmt numFmtId="164" formatCode="_-* #,##0_-;\-* #,##0_-;_-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horizontal="general" vertical="center" textRotation="0" wrapText="0" indent="0" justifyLastLine="0" shrinkToFit="0" readingOrder="0"/>
    </dxf>
    <dxf>
      <border outline="0">
        <top style="medium">
          <color theme="4" tint="0.39997558519241921"/>
        </top>
      </border>
    </dxf>
    <dxf>
      <numFmt numFmtId="164" formatCode="_-* #,##0_-;\-* #,##0_-;_-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top style="medium">
          <color theme="4" tint="0.39997558519241921"/>
        </top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top style="medium">
          <color theme="4" tint="0.39997558519241921"/>
        </top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top style="medium">
          <color theme="4" tint="0.39997558519241921"/>
        </top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.000_-;\-&quot;$&quot;* #,##0.000_-;_-&quot;$&quot;* &quot;-&quot;??_-;_-@_-"/>
      <alignment horizontal="right" vertical="center" textRotation="0" wrapText="0" indent="0" justifyLastLine="0" shrinkToFit="0" readingOrder="0"/>
    </dxf>
    <dxf>
      <numFmt numFmtId="167" formatCode="_-&quot;$&quot;* #,##0.000_-;\-&quot;$&quot;* #,##0.000_-;_-&quot;$&quot;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.000_-;\-&quot;$&quot;* #,##0.000_-;_-&quot;$&quot;* &quot;-&quot;??_-;_-@_-"/>
      <alignment horizontal="right" vertical="center" textRotation="0" wrapText="0" indent="0" justifyLastLine="0" shrinkToFit="0" readingOrder="0"/>
    </dxf>
    <dxf>
      <numFmt numFmtId="167" formatCode="_-&quot;$&quot;* #,##0.000_-;\-&quot;$&quot;* #,##0.000_-;_-&quot;$&quot;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.000_-;\-&quot;$&quot;* #,##0.000_-;_-&quot;$&quot;* &quot;-&quot;??_-;_-@_-"/>
      <alignment horizontal="right" vertical="center" textRotation="0" wrapText="0" indent="0" justifyLastLine="0" shrinkToFit="0" readingOrder="0"/>
    </dxf>
    <dxf>
      <numFmt numFmtId="167" formatCode="_-&quot;$&quot;* #,##0.000_-;\-&quot;$&quot;* #,##0.000_-;_-&quot;$&quot;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.000_-;\-&quot;$&quot;* #,##0.000_-;_-&quot;$&quot;* &quot;-&quot;??_-;_-@_-"/>
      <alignment horizontal="right" vertical="center" textRotation="0" wrapText="0" indent="0" justifyLastLine="0" shrinkToFit="0" readingOrder="0"/>
    </dxf>
    <dxf>
      <numFmt numFmtId="167" formatCode="_-&quot;$&quot;* #,##0.000_-;\-&quot;$&quot;* #,##0.000_-;_-&quot;$&quot;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.000_-;\-&quot;$&quot;* #,##0.000_-;_-&quot;$&quot;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.000_-;\-&quot;$&quot;* #,##0.000_-;_-&quot;$&quot;* &quot;-&quot;??_-;_-@_-"/>
      <alignment horizontal="right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numFmt numFmtId="3" formatCode="#,##0"/>
      <alignment vertical="center" textRotation="0" wrapText="0" indent="0" justifyLastLine="0" shrinkToFit="0" readingOrder="0"/>
    </dxf>
    <dxf>
      <numFmt numFmtId="3" formatCode="#,##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outline="0">
        <top style="medium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[$-C09]dd\-mmm\-yy;@"/>
      <alignment vertical="center" textRotation="0" wrapText="0" indent="0" justifyLastLine="0" shrinkToFit="0" readingOrder="0"/>
    </dxf>
    <dxf>
      <numFmt numFmtId="165" formatCode="[$-C09]dd\-mmm\-yy;@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numFmt numFmtId="3" formatCode="#,##0"/>
      <alignment vertical="center" textRotation="0" wrapText="0" indent="0" justifyLastLine="0" shrinkToFit="0" readingOrder="0"/>
    </dxf>
    <dxf>
      <numFmt numFmtId="3" formatCode="#,##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outline="0">
        <top style="medium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[$-C09]dd\-mmm\-yy;@"/>
      <alignment vertical="center" textRotation="0" wrapText="0" indent="0" justifyLastLine="0" shrinkToFit="0" readingOrder="0"/>
    </dxf>
    <dxf>
      <numFmt numFmtId="165" formatCode="[$-C09]dd\-mmm\-yy;@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numFmt numFmtId="3" formatCode="#,##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-* #,##0_-;\-* #,##0_-;_-* &quot;-&quot;??_-;_-@_-"/>
      <fill>
        <patternFill patternType="solid">
          <fgColor theme="4"/>
          <bgColor theme="4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horizontal="general" vertical="center" textRotation="0" wrapText="0" indent="0" justifyLastLine="0" shrinkToFit="0" readingOrder="0"/>
    </dxf>
    <dxf>
      <numFmt numFmtId="3" formatCode="#,##0"/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5:G28" totalsRowCount="1" headerRowDxfId="201" dataDxfId="200" totalsRowDxfId="199">
  <autoFilter ref="A5:G27"/>
  <tableColumns count="7">
    <tableColumn id="1" name="Registration type" totalsRowLabel="Total" dataDxfId="198" totalsRowDxfId="197"/>
    <tableColumn id="2" name="Category" dataDxfId="196" totalsRowDxfId="195"/>
    <tableColumn id="8" name="30-Jun-16" totalsRowFunction="sum" dataDxfId="194" totalsRowDxfId="193"/>
    <tableColumn id="3" name="30-Jun-15" totalsRowFunction="sum" dataDxfId="192" totalsRowDxfId="191" dataCellStyle="Comma"/>
    <tableColumn id="4" name="30-Jun-14" totalsRowFunction="sum" dataDxfId="190" totalsRowDxfId="189" dataCellStyle="Comma"/>
    <tableColumn id="5" name="30-Jun-13" totalsRowFunction="sum" dataDxfId="188" totalsRowDxfId="187" dataCellStyle="Comma"/>
    <tableColumn id="6" name="30-Jun-12" totalsRowFunction="sum" dataDxfId="186" totalsRowDxfId="185" dataCellStyle="Comma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2" name="Table101223" displayName="Table101223" ref="A17:F19" totalsRowShown="0" headerRowDxfId="83" dataDxfId="82" tableBorderDxfId="81" dataCellStyle="Comma">
  <tableColumns count="6">
    <tableColumn id="1" name=" " dataDxfId="80" dataCellStyle="Comma"/>
    <tableColumn id="7" name="2015-16" dataDxfId="79" dataCellStyle="Comma"/>
    <tableColumn id="2" name="2014—15" dataDxfId="78" dataCellStyle="Comma"/>
    <tableColumn id="3" name="2013—14" dataDxfId="77" dataCellStyle="Comma"/>
    <tableColumn id="4" name="2012—13" dataDxfId="76" dataCellStyle="Comma"/>
    <tableColumn id="5" name="2011—12" dataDxfId="75" dataCellStyle="Comma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3" name="Table10121324" displayName="Table10121324" ref="A22:F24" totalsRowShown="0" headerRowDxfId="74" dataDxfId="73" tableBorderDxfId="72" dataCellStyle="Comma">
  <tableColumns count="6">
    <tableColumn id="1" name=" " dataDxfId="71" dataCellStyle="Comma"/>
    <tableColumn id="7" name="2015-16" dataDxfId="70" dataCellStyle="Comma"/>
    <tableColumn id="2" name="2014—15" dataDxfId="69" dataCellStyle="Comma"/>
    <tableColumn id="3" name="2013—14" dataDxfId="68" dataCellStyle="Comma"/>
    <tableColumn id="4" name="2012—13" dataDxfId="67" dataCellStyle="Comma"/>
    <tableColumn id="5" name="2011—12" dataDxfId="66" dataCellStyle="Comma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4" name="Table1012131425" displayName="Table1012131425" ref="A27:F32" totalsRowShown="0" headerRowDxfId="65" dataDxfId="64" tableBorderDxfId="63" dataCellStyle="Comma">
  <tableColumns count="6">
    <tableColumn id="1" name=" " dataDxfId="62" dataCellStyle="Comma"/>
    <tableColumn id="7" name="2015-16" dataDxfId="61" dataCellStyle="Comma"/>
    <tableColumn id="2" name="2014—15" dataDxfId="60" dataCellStyle="Comma"/>
    <tableColumn id="3" name="2013—14" dataDxfId="59" dataCellStyle="Comma"/>
    <tableColumn id="4" name="2012—13" dataDxfId="58" dataCellStyle="Comma"/>
    <tableColumn id="5" name="2011—12" dataDxfId="57" dataCellStyle="Comma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25" name="Table915" displayName="Table915" ref="A4:F5" totalsRowShown="0" headerRowDxfId="56" dataDxfId="55" tableBorderDxfId="54">
  <tableColumns count="6">
    <tableColumn id="1" name=" " dataDxfId="53"/>
    <tableColumn id="7" name="2015-16" dataDxfId="52"/>
    <tableColumn id="2" name="2014—15" dataDxfId="51"/>
    <tableColumn id="3" name="2013—14" dataDxfId="50"/>
    <tableColumn id="4" name="2012—13" dataDxfId="49"/>
    <tableColumn id="5" name="2011—12" dataDxfId="4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8" name="Table8" displayName="Table8" ref="A8:F16" totalsRowShown="0" headerRowDxfId="47" dataDxfId="46">
  <tableColumns count="6">
    <tableColumn id="1" name=" " dataDxfId="45"/>
    <tableColumn id="7" name="2015-16" dataDxfId="44"/>
    <tableColumn id="2" name="2014—15" dataDxfId="43"/>
    <tableColumn id="3" name="2013—14" dataDxfId="42"/>
    <tableColumn id="4" name="2012—13" dataDxfId="41"/>
    <tableColumn id="5" name="2011—12" dataDxfId="4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6" name="Table817" displayName="Table817" ref="A4:F5" totalsRowShown="0" headerRowDxfId="39" dataDxfId="38">
  <tableColumns count="6">
    <tableColumn id="1" name=" " dataDxfId="37"/>
    <tableColumn id="7" name="2015-16" dataDxfId="36"/>
    <tableColumn id="2" name="2014—15" dataDxfId="35"/>
    <tableColumn id="3" name="2013—14" dataDxfId="34"/>
    <tableColumn id="4" name="2012—13" dataDxfId="33"/>
    <tableColumn id="5" name="2011—12" dataDxfId="32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7" name="Table818" displayName="Table818" ref="A19:F20" totalsRowShown="0" headerRowDxfId="31" dataDxfId="30">
  <tableColumns count="6">
    <tableColumn id="1" name=" " dataDxfId="29"/>
    <tableColumn id="7" name="2015-16" dataDxfId="28"/>
    <tableColumn id="2" name="2014—15" dataDxfId="27"/>
    <tableColumn id="3" name="2013—14" dataDxfId="26"/>
    <tableColumn id="4" name="2012—13" dataDxfId="25"/>
    <tableColumn id="5" name="2011—12" dataDxfId="2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8" name="Table819" displayName="Table819" ref="A23:F25" totalsRowShown="0" headerRowDxfId="23" dataDxfId="22">
  <tableColumns count="6">
    <tableColumn id="1" name=" " dataDxfId="21"/>
    <tableColumn id="7" name="2015-16" dataDxfId="20"/>
    <tableColumn id="2" name="2014—15" dataDxfId="19"/>
    <tableColumn id="3" name="2013—14" dataDxfId="18"/>
    <tableColumn id="4" name="2012—13" dataDxfId="17"/>
    <tableColumn id="5" name="2011—12" dataDxfId="16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9" name="Table820" displayName="Table820" ref="A28:F30" totalsRowShown="0" headerRowDxfId="15" dataDxfId="14">
  <tableColumns count="6">
    <tableColumn id="1" name=" " dataDxfId="13"/>
    <tableColumn id="7" name="2015-16" dataDxfId="12"/>
    <tableColumn id="2" name="2014—15" dataDxfId="11"/>
    <tableColumn id="3" name="2013—14" dataDxfId="10"/>
    <tableColumn id="4" name="2012—13" dataDxfId="9"/>
    <tableColumn id="5" name="2011—12" dataDxfId="8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0" name="Table821" displayName="Table821" ref="A33:F42" totalsRowShown="0" headerRowDxfId="7" dataDxfId="6">
  <tableColumns count="6">
    <tableColumn id="1" name=" " dataDxfId="5"/>
    <tableColumn id="7" name="2015-16" dataDxfId="4"/>
    <tableColumn id="2" name="2014—15" dataDxfId="3"/>
    <tableColumn id="3" name="2013—14" dataDxfId="2"/>
    <tableColumn id="4" name="2012—13" dataDxfId="1"/>
    <tableColumn id="5" name="2011—12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3:F4" totalsRowShown="0" headerRowDxfId="184" dataDxfId="183" headerRowCellStyle="Comma" dataCellStyle="Comma">
  <tableColumns count="6">
    <tableColumn id="1" name="Category" dataDxfId="182"/>
    <tableColumn id="7" name="30-Jun-16" dataDxfId="181"/>
    <tableColumn id="2" name="30-Jun-15" dataDxfId="180" dataCellStyle="Comma"/>
    <tableColumn id="3" name="30-Jun-14" dataDxfId="179" dataCellStyle="Comma"/>
    <tableColumn id="4" name="30-Jun-13" dataDxfId="178" dataCellStyle="Comma"/>
    <tableColumn id="5" name="30-Jun-12" dataDxfId="177" dataCellStyle="Comm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5:G14" totalsRowCount="1" headerRowDxfId="176" dataDxfId="175" totalsRowDxfId="173" tableBorderDxfId="174" dataCellStyle="Comma">
  <autoFilter ref="A5:G13"/>
  <tableColumns count="7">
    <tableColumn id="1" name="Main Class" totalsRowLabel="Total" dataDxfId="172" totalsRowDxfId="171"/>
    <tableColumn id="2" name="Type" dataDxfId="170" totalsRowDxfId="169"/>
    <tableColumn id="8" name="30-Jun-16" totalsRowFunction="sum" dataDxfId="168" totalsRowDxfId="167"/>
    <tableColumn id="3" name="30-Jun-15" totalsRowFunction="sum" dataDxfId="166" totalsRowDxfId="165" dataCellStyle="Comma"/>
    <tableColumn id="4" name="30-Jun-14" totalsRowFunction="sum" dataDxfId="164" totalsRowDxfId="163" dataCellStyle="Comma"/>
    <tableColumn id="5" name="30-Jun-13" totalsRowFunction="sum" dataDxfId="162" totalsRowDxfId="161" dataCellStyle="Comma"/>
    <tableColumn id="6" name="30-Jun-12" totalsRowFunction="sum" dataDxfId="160" totalsRowDxfId="159" dataCellStyle="Comm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7:G26" totalsRowCount="1" headerRowDxfId="158" dataDxfId="157" totalsRowDxfId="155" tableBorderDxfId="156" dataCellStyle="Comma">
  <autoFilter ref="A17:G25"/>
  <tableColumns count="7">
    <tableColumn id="1" name="Main Class" totalsRowLabel="Total" dataDxfId="154" totalsRowDxfId="153"/>
    <tableColumn id="2" name="Type" dataDxfId="152" totalsRowDxfId="151"/>
    <tableColumn id="8" name="30-Jun-16" totalsRowFunction="sum" dataDxfId="150" totalsRowDxfId="149"/>
    <tableColumn id="3" name="30-Jun-15" totalsRowFunction="sum" dataDxfId="148" totalsRowDxfId="147" dataCellStyle="Comma"/>
    <tableColumn id="4" name="30-Jun-14" totalsRowFunction="sum" dataDxfId="146" totalsRowDxfId="145" dataCellStyle="Comma"/>
    <tableColumn id="5" name="30-Jun-13" totalsRowFunction="sum" dataDxfId="144" totalsRowDxfId="143" dataCellStyle="Comma"/>
    <tableColumn id="6" name="30-Jun-12" totalsRowFunction="sum" dataDxfId="142" totalsRowDxfId="141" dataCellStyle="Comm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7:F15" totalsRowCount="1" headerRowDxfId="140" dataDxfId="139" totalsRowDxfId="138">
  <tableColumns count="6">
    <tableColumn id="1" name="Building Use" totalsRowLabel="Total" dataDxfId="137" totalsRowDxfId="136"/>
    <tableColumn id="7" name="2015-16" totalsRowFunction="custom" dataDxfId="135" totalsRowDxfId="134" dataCellStyle="Currency">
      <totalsRowFormula>SUM(Table6[2015-16])</totalsRowFormula>
    </tableColumn>
    <tableColumn id="2" name="2014—15" totalsRowFunction="sum" dataDxfId="133" totalsRowDxfId="132" dataCellStyle="Currency"/>
    <tableColumn id="3" name="2013—14" totalsRowFunction="sum" dataDxfId="131" totalsRowDxfId="130" dataCellStyle="Currency"/>
    <tableColumn id="4" name="2012—13" totalsRowFunction="sum" dataDxfId="129" totalsRowDxfId="128" dataCellStyle="Currency"/>
    <tableColumn id="5" name="2011—12" totalsRowFunction="sum" dataDxfId="127" totalsRowDxfId="126" dataCellStyle="Currency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4" name="Table715" displayName="Table715" ref="A3:F4" totalsRowShown="0" headerRowDxfId="125" dataDxfId="124">
  <tableColumns count="6">
    <tableColumn id="1" name=" " dataDxfId="123"/>
    <tableColumn id="7" name="2015-16" dataDxfId="122"/>
    <tableColumn id="2" name="2014—15" dataDxfId="121"/>
    <tableColumn id="3" name="2013—14" dataDxfId="120"/>
    <tableColumn id="4" name="2012—13" dataDxfId="119"/>
    <tableColumn id="5" name="2011—12" dataDxfId="11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Table5" displayName="Table5" ref="A3:F23" totalsRowCount="1" headerRowDxfId="117" dataDxfId="116" totalsRowDxfId="114" tableBorderDxfId="115">
  <autoFilter ref="A3:F22"/>
  <tableColumns count="6">
    <tableColumn id="1" name="Work class" totalsRowLabel="Total" dataDxfId="113" totalsRowDxfId="112"/>
    <tableColumn id="7" name="30-Jun-16" totalsRowFunction="sum" dataDxfId="111" totalsRowDxfId="110" dataCellStyle="Comma"/>
    <tableColumn id="2" name="30-Jun-15" totalsRowFunction="sum" dataDxfId="109" totalsRowDxfId="108" dataCellStyle="Comma"/>
    <tableColumn id="3" name="30-Jun-14" totalsRowFunction="sum" dataDxfId="107" totalsRowDxfId="106" dataCellStyle="Comma"/>
    <tableColumn id="4" name="30-Jun-13" totalsRowFunction="sum" dataDxfId="105" totalsRowDxfId="104" dataCellStyle="Comma"/>
    <tableColumn id="5" name="30-Jun-12" totalsRowFunction="sum" dataDxfId="103" totalsRowDxfId="102" dataCellStyle="Comma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5" name="Table916" displayName="Table916" ref="A13:F14" totalsRowShown="0" headerRowDxfId="101" dataDxfId="100" tableBorderDxfId="99">
  <tableColumns count="6">
    <tableColumn id="1" name=" " dataDxfId="98"/>
    <tableColumn id="7" name="2015-16" dataDxfId="97"/>
    <tableColumn id="2" name="2014—15" dataDxfId="96"/>
    <tableColumn id="3" name="2013—14" dataDxfId="95"/>
    <tableColumn id="4" name="2012—13" dataDxfId="94"/>
    <tableColumn id="5" name="2011—12" dataDxfId="9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1" name="Table1022" displayName="Table1022" ref="A8:F10" totalsRowShown="0" headerRowDxfId="92" dataDxfId="91" tableBorderDxfId="90">
  <tableColumns count="6">
    <tableColumn id="1" name=" " dataDxfId="89"/>
    <tableColumn id="7" name="2015-16" dataDxfId="88"/>
    <tableColumn id="2" name="2014—15" dataDxfId="87"/>
    <tableColumn id="3" name="2013—14" dataDxfId="86"/>
    <tableColumn id="4" name="2012—13" dataDxfId="85"/>
    <tableColumn id="5" name="2011—12" dataDxfId="8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ba.vic.gov.au/about/annual-repor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7" Type="http://schemas.openxmlformats.org/officeDocument/2006/relationships/table" Target="../tables/table19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18.xml"/><Relationship Id="rId5" Type="http://schemas.openxmlformats.org/officeDocument/2006/relationships/table" Target="../tables/table17.xml"/><Relationship Id="rId4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6" workbookViewId="0">
      <selection activeCell="B56" sqref="B56"/>
    </sheetView>
  </sheetViews>
  <sheetFormatPr defaultRowHeight="15" x14ac:dyDescent="0.25"/>
  <sheetData>
    <row r="1" spans="1:6" ht="20.25" thickBot="1" x14ac:dyDescent="0.35">
      <c r="A1" s="7" t="s">
        <v>33</v>
      </c>
      <c r="B1" s="4"/>
      <c r="C1" s="4"/>
      <c r="D1" s="4"/>
      <c r="E1" s="4"/>
      <c r="F1" s="4"/>
    </row>
    <row r="2" spans="1:6" ht="99" customHeight="1" thickTop="1" x14ac:dyDescent="0.25">
      <c r="A2" s="30" t="s">
        <v>139</v>
      </c>
      <c r="B2" s="30"/>
      <c r="C2" s="30"/>
      <c r="D2" s="30"/>
      <c r="E2" s="30"/>
      <c r="F2" s="30"/>
    </row>
    <row r="3" spans="1:6" ht="59.25" customHeight="1" x14ac:dyDescent="0.25">
      <c r="A3" s="31" t="s">
        <v>34</v>
      </c>
      <c r="B3" s="31"/>
      <c r="C3" s="31"/>
      <c r="D3" s="31"/>
      <c r="E3" s="31"/>
      <c r="F3" s="31"/>
    </row>
  </sheetData>
  <mergeCells count="2">
    <mergeCell ref="A2:F2"/>
    <mergeCell ref="A3:F3"/>
  </mergeCells>
  <hyperlinks>
    <hyperlink ref="A2" r:id="rId1" display="http://www.vba.vic.gov.au/about/annual-repor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A63" sqref="A63"/>
    </sheetView>
  </sheetViews>
  <sheetFormatPr defaultRowHeight="15" x14ac:dyDescent="0.25"/>
  <cols>
    <col min="1" max="1" width="49.7109375" style="12" customWidth="1"/>
    <col min="2" max="2" width="21.28515625" style="12" customWidth="1"/>
    <col min="3" max="3" width="16.28515625" style="12" customWidth="1"/>
    <col min="4" max="4" width="16.42578125" style="12" customWidth="1"/>
    <col min="5" max="5" width="12.140625" style="12" customWidth="1"/>
    <col min="6" max="6" width="10.28515625" style="12" customWidth="1"/>
    <col min="7" max="7" width="11.7109375" style="12" bestFit="1" customWidth="1"/>
    <col min="8" max="16384" width="9.140625" style="12"/>
  </cols>
  <sheetData>
    <row r="1" spans="1:12" ht="18" thickBot="1" x14ac:dyDescent="0.3">
      <c r="A1" s="10" t="s">
        <v>31</v>
      </c>
      <c r="B1" s="10"/>
      <c r="C1" s="10"/>
      <c r="D1" s="10"/>
      <c r="E1" s="10"/>
      <c r="F1" s="10"/>
      <c r="G1" s="10"/>
    </row>
    <row r="2" spans="1:12" ht="33.75" customHeight="1" thickTop="1" x14ac:dyDescent="0.25">
      <c r="A2" s="32" t="s">
        <v>32</v>
      </c>
      <c r="B2" s="32"/>
      <c r="C2" s="32"/>
      <c r="D2" s="32"/>
      <c r="E2" s="32"/>
      <c r="F2" s="32"/>
      <c r="G2" s="32"/>
      <c r="H2" s="11"/>
      <c r="I2" s="11"/>
      <c r="J2" s="11"/>
      <c r="K2" s="11"/>
      <c r="L2" s="11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thickBot="1" x14ac:dyDescent="0.3">
      <c r="A4" s="3" t="s">
        <v>88</v>
      </c>
      <c r="B4" s="3"/>
      <c r="C4" s="3"/>
      <c r="D4" s="3"/>
      <c r="E4" s="3"/>
      <c r="F4" s="3"/>
      <c r="G4" s="3"/>
    </row>
    <row r="5" spans="1:12" x14ac:dyDescent="0.25">
      <c r="A5" s="12" t="s">
        <v>100</v>
      </c>
      <c r="B5" s="12" t="s">
        <v>99</v>
      </c>
      <c r="C5" s="27" t="s">
        <v>140</v>
      </c>
      <c r="D5" s="12" t="s">
        <v>101</v>
      </c>
      <c r="E5" s="12" t="s">
        <v>102</v>
      </c>
      <c r="F5" s="12" t="s">
        <v>103</v>
      </c>
      <c r="G5" s="12" t="s">
        <v>104</v>
      </c>
    </row>
    <row r="6" spans="1:12" x14ac:dyDescent="0.25">
      <c r="A6" s="12" t="s">
        <v>0</v>
      </c>
      <c r="B6" s="12" t="s">
        <v>93</v>
      </c>
      <c r="C6" s="15">
        <v>240</v>
      </c>
      <c r="D6" s="20">
        <v>226</v>
      </c>
      <c r="E6" s="20">
        <v>208</v>
      </c>
      <c r="F6" s="20">
        <v>197</v>
      </c>
      <c r="G6" s="20">
        <v>191</v>
      </c>
    </row>
    <row r="7" spans="1:12" ht="15" customHeight="1" x14ac:dyDescent="0.25">
      <c r="A7" s="12" t="s">
        <v>1</v>
      </c>
      <c r="B7" s="12" t="s">
        <v>93</v>
      </c>
      <c r="C7" s="15">
        <v>65</v>
      </c>
      <c r="D7" s="20">
        <v>64</v>
      </c>
      <c r="E7" s="20">
        <v>60</v>
      </c>
      <c r="F7" s="20">
        <v>63</v>
      </c>
      <c r="G7" s="20">
        <v>62</v>
      </c>
    </row>
    <row r="8" spans="1:12" x14ac:dyDescent="0.25">
      <c r="A8" s="12" t="s">
        <v>2</v>
      </c>
      <c r="B8" s="12" t="s">
        <v>93</v>
      </c>
      <c r="C8" s="15">
        <v>40</v>
      </c>
      <c r="D8" s="20">
        <v>37</v>
      </c>
      <c r="E8" s="20">
        <v>34</v>
      </c>
      <c r="F8" s="20">
        <v>35</v>
      </c>
      <c r="G8" s="20">
        <v>36</v>
      </c>
    </row>
    <row r="9" spans="1:12" x14ac:dyDescent="0.25">
      <c r="A9" s="12" t="s">
        <v>3</v>
      </c>
      <c r="B9" s="12" t="s">
        <v>42</v>
      </c>
      <c r="C9" s="15">
        <v>3012</v>
      </c>
      <c r="D9" s="20">
        <v>2844</v>
      </c>
      <c r="E9" s="20">
        <v>2462</v>
      </c>
      <c r="F9" s="20">
        <v>2307</v>
      </c>
      <c r="G9" s="20">
        <v>2204</v>
      </c>
    </row>
    <row r="10" spans="1:12" x14ac:dyDescent="0.25">
      <c r="A10" s="12" t="s">
        <v>4</v>
      </c>
      <c r="B10" s="12" t="s">
        <v>42</v>
      </c>
      <c r="C10" s="15">
        <v>2131</v>
      </c>
      <c r="D10" s="20">
        <v>2100</v>
      </c>
      <c r="E10" s="20">
        <v>2078</v>
      </c>
      <c r="F10" s="20">
        <v>2199</v>
      </c>
      <c r="G10" s="20">
        <v>2257</v>
      </c>
    </row>
    <row r="11" spans="1:12" x14ac:dyDescent="0.25">
      <c r="A11" s="12" t="s">
        <v>5</v>
      </c>
      <c r="B11" s="12" t="s">
        <v>40</v>
      </c>
      <c r="C11" s="15">
        <v>2660</v>
      </c>
      <c r="D11" s="20">
        <v>2573</v>
      </c>
      <c r="E11" s="20">
        <v>2145</v>
      </c>
      <c r="F11" s="20">
        <v>2040</v>
      </c>
      <c r="G11" s="20">
        <v>2035</v>
      </c>
    </row>
    <row r="12" spans="1:12" x14ac:dyDescent="0.25">
      <c r="A12" s="12" t="s">
        <v>6</v>
      </c>
      <c r="B12" s="12" t="s">
        <v>40</v>
      </c>
      <c r="C12" s="15">
        <v>1082</v>
      </c>
      <c r="D12" s="20">
        <v>1092</v>
      </c>
      <c r="E12" s="20">
        <v>1137</v>
      </c>
      <c r="F12" s="20">
        <v>1127</v>
      </c>
      <c r="G12" s="20">
        <v>1210</v>
      </c>
    </row>
    <row r="13" spans="1:12" x14ac:dyDescent="0.25">
      <c r="A13" s="12" t="s">
        <v>7</v>
      </c>
      <c r="B13" s="12" t="s">
        <v>40</v>
      </c>
      <c r="C13" s="15">
        <v>11305</v>
      </c>
      <c r="D13" s="20">
        <v>11027</v>
      </c>
      <c r="E13" s="20">
        <v>11116</v>
      </c>
      <c r="F13" s="20">
        <v>11149</v>
      </c>
      <c r="G13" s="20">
        <v>11592</v>
      </c>
    </row>
    <row r="14" spans="1:12" x14ac:dyDescent="0.25">
      <c r="A14" s="12" t="s">
        <v>8</v>
      </c>
      <c r="B14" s="12" t="s">
        <v>92</v>
      </c>
      <c r="C14" s="15">
        <v>223</v>
      </c>
      <c r="D14" s="20">
        <v>224</v>
      </c>
      <c r="E14" s="20">
        <v>211</v>
      </c>
      <c r="F14" s="20">
        <v>183</v>
      </c>
      <c r="G14" s="20">
        <v>179</v>
      </c>
    </row>
    <row r="15" spans="1:12" x14ac:dyDescent="0.25">
      <c r="A15" s="12" t="s">
        <v>9</v>
      </c>
      <c r="B15" s="12" t="s">
        <v>92</v>
      </c>
      <c r="C15" s="15">
        <v>434</v>
      </c>
      <c r="D15" s="20">
        <v>421</v>
      </c>
      <c r="E15" s="20">
        <v>422</v>
      </c>
      <c r="F15" s="20">
        <v>404</v>
      </c>
      <c r="G15" s="20">
        <v>383</v>
      </c>
    </row>
    <row r="16" spans="1:12" x14ac:dyDescent="0.25">
      <c r="A16" s="12" t="s">
        <v>10</v>
      </c>
      <c r="B16" s="12" t="s">
        <v>94</v>
      </c>
      <c r="C16" s="15">
        <v>108</v>
      </c>
      <c r="D16" s="20">
        <v>96</v>
      </c>
      <c r="E16" s="20">
        <v>75</v>
      </c>
      <c r="F16" s="20">
        <v>69</v>
      </c>
      <c r="G16" s="20">
        <v>50</v>
      </c>
    </row>
    <row r="17" spans="1:7" x14ac:dyDescent="0.25">
      <c r="A17" s="12" t="s">
        <v>11</v>
      </c>
      <c r="B17" s="12" t="s">
        <v>94</v>
      </c>
      <c r="C17" s="15">
        <v>558</v>
      </c>
      <c r="D17" s="20">
        <v>542</v>
      </c>
      <c r="E17" s="20">
        <v>528</v>
      </c>
      <c r="F17" s="20">
        <v>523</v>
      </c>
      <c r="G17" s="20">
        <v>518</v>
      </c>
    </row>
    <row r="18" spans="1:7" ht="16.5" customHeight="1" x14ac:dyDescent="0.25">
      <c r="A18" s="12" t="s">
        <v>12</v>
      </c>
      <c r="B18" s="12" t="s">
        <v>95</v>
      </c>
      <c r="C18" s="15">
        <v>2083</v>
      </c>
      <c r="D18" s="20">
        <v>2032</v>
      </c>
      <c r="E18" s="20">
        <v>2032</v>
      </c>
      <c r="F18" s="20">
        <v>2015</v>
      </c>
      <c r="G18" s="20">
        <v>2003</v>
      </c>
    </row>
    <row r="19" spans="1:7" x14ac:dyDescent="0.25">
      <c r="A19" s="12" t="s">
        <v>13</v>
      </c>
      <c r="B19" s="12" t="s">
        <v>95</v>
      </c>
      <c r="C19" s="15">
        <v>186</v>
      </c>
      <c r="D19" s="20">
        <v>174</v>
      </c>
      <c r="E19" s="20">
        <v>160</v>
      </c>
      <c r="F19" s="20">
        <v>163</v>
      </c>
      <c r="G19" s="20">
        <v>163</v>
      </c>
    </row>
    <row r="20" spans="1:7" x14ac:dyDescent="0.25">
      <c r="A20" s="12" t="s">
        <v>14</v>
      </c>
      <c r="B20" s="12" t="s">
        <v>95</v>
      </c>
      <c r="C20" s="15">
        <v>172</v>
      </c>
      <c r="D20" s="20">
        <v>167</v>
      </c>
      <c r="E20" s="20">
        <v>168</v>
      </c>
      <c r="F20" s="20">
        <v>178</v>
      </c>
      <c r="G20" s="20">
        <v>180</v>
      </c>
    </row>
    <row r="21" spans="1:7" x14ac:dyDescent="0.25">
      <c r="A21" s="12" t="s">
        <v>15</v>
      </c>
      <c r="B21" s="12" t="s">
        <v>96</v>
      </c>
      <c r="C21" s="15">
        <v>1529</v>
      </c>
      <c r="D21" s="20">
        <v>1449</v>
      </c>
      <c r="E21" s="20">
        <v>1403</v>
      </c>
      <c r="F21" s="20">
        <v>1326</v>
      </c>
      <c r="G21" s="20">
        <v>1269</v>
      </c>
    </row>
    <row r="22" spans="1:7" x14ac:dyDescent="0.25">
      <c r="A22" s="12" t="s">
        <v>16</v>
      </c>
      <c r="B22" s="12" t="s">
        <v>96</v>
      </c>
      <c r="C22" s="15">
        <v>300</v>
      </c>
      <c r="D22" s="20">
        <v>281</v>
      </c>
      <c r="E22" s="20">
        <v>277</v>
      </c>
      <c r="F22" s="20">
        <v>256</v>
      </c>
      <c r="G22" s="20">
        <v>253</v>
      </c>
    </row>
    <row r="23" spans="1:7" x14ac:dyDescent="0.25">
      <c r="A23" s="12" t="s">
        <v>17</v>
      </c>
      <c r="B23" s="12" t="s">
        <v>96</v>
      </c>
      <c r="C23" s="15">
        <v>175</v>
      </c>
      <c r="D23" s="20">
        <v>145</v>
      </c>
      <c r="E23" s="20">
        <v>143</v>
      </c>
      <c r="F23" s="20">
        <v>134</v>
      </c>
      <c r="G23" s="20">
        <v>125</v>
      </c>
    </row>
    <row r="24" spans="1:7" x14ac:dyDescent="0.25">
      <c r="A24" s="12" t="s">
        <v>18</v>
      </c>
      <c r="B24" s="12" t="s">
        <v>96</v>
      </c>
      <c r="C24" s="15">
        <v>455</v>
      </c>
      <c r="D24" s="20">
        <v>432</v>
      </c>
      <c r="E24" s="20">
        <v>423</v>
      </c>
      <c r="F24" s="20">
        <v>403</v>
      </c>
      <c r="G24" s="20">
        <v>379</v>
      </c>
    </row>
    <row r="25" spans="1:7" x14ac:dyDescent="0.25">
      <c r="A25" s="12" t="s">
        <v>19</v>
      </c>
      <c r="B25" s="12" t="s">
        <v>97</v>
      </c>
      <c r="C25" s="15">
        <v>134</v>
      </c>
      <c r="D25" s="20">
        <v>127</v>
      </c>
      <c r="E25" s="20">
        <v>134</v>
      </c>
      <c r="F25" s="20">
        <v>124</v>
      </c>
      <c r="G25" s="20">
        <v>123</v>
      </c>
    </row>
    <row r="26" spans="1:7" ht="17.25" customHeight="1" x14ac:dyDescent="0.25">
      <c r="A26" s="12" t="s">
        <v>150</v>
      </c>
      <c r="B26" s="12" t="s">
        <v>98</v>
      </c>
      <c r="C26" s="15">
        <v>32</v>
      </c>
      <c r="D26" s="20">
        <v>30</v>
      </c>
      <c r="E26" s="20">
        <v>30</v>
      </c>
      <c r="F26" s="20">
        <v>34</v>
      </c>
      <c r="G26" s="20">
        <v>33</v>
      </c>
    </row>
    <row r="27" spans="1:7" ht="16.5" customHeight="1" x14ac:dyDescent="0.25">
      <c r="A27" s="12" t="s">
        <v>20</v>
      </c>
      <c r="B27" s="12" t="s">
        <v>98</v>
      </c>
      <c r="C27" s="15">
        <v>79</v>
      </c>
      <c r="D27" s="20">
        <v>79</v>
      </c>
      <c r="E27" s="20">
        <v>77</v>
      </c>
      <c r="F27" s="20">
        <v>83</v>
      </c>
      <c r="G27" s="20">
        <v>83</v>
      </c>
    </row>
    <row r="28" spans="1:7" x14ac:dyDescent="0.25">
      <c r="A28" s="12" t="s">
        <v>105</v>
      </c>
      <c r="C28" s="21">
        <f>SUBTOTAL(109,Table1[30-Jun-16])</f>
        <v>27003</v>
      </c>
      <c r="D28" s="21">
        <f>SUBTOTAL(109,Table1[30-Jun-15])</f>
        <v>26162</v>
      </c>
      <c r="E28" s="21">
        <f>SUBTOTAL(109,Table1[30-Jun-14])</f>
        <v>25323</v>
      </c>
      <c r="F28" s="21">
        <f>SUBTOTAL(109,Table1[30-Jun-13])</f>
        <v>25012</v>
      </c>
      <c r="G28" s="21">
        <f>SUBTOTAL(109,Table1[30-Jun-12])</f>
        <v>25328</v>
      </c>
    </row>
  </sheetData>
  <mergeCells count="1">
    <mergeCell ref="A2:G2"/>
  </mergeCells>
  <pageMargins left="0.7" right="0.7" top="0.75" bottom="0.75" header="0.3" footer="0.3"/>
  <pageSetup paperSize="9" scale="58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zoomScaleNormal="100" zoomScaleSheetLayoutView="80" workbookViewId="0">
      <selection activeCell="A64" sqref="A64"/>
    </sheetView>
  </sheetViews>
  <sheetFormatPr defaultRowHeight="15" x14ac:dyDescent="0.25"/>
  <cols>
    <col min="1" max="1" width="37.28515625" style="12" bestFit="1" customWidth="1"/>
    <col min="2" max="2" width="13.7109375" style="12" customWidth="1"/>
    <col min="3" max="6" width="12.42578125" style="12" customWidth="1"/>
    <col min="7" max="16384" width="9.140625" style="12"/>
  </cols>
  <sheetData>
    <row r="2" spans="1:6" ht="15.75" thickBot="1" x14ac:dyDescent="0.3">
      <c r="A2" s="3" t="s">
        <v>108</v>
      </c>
      <c r="B2" s="3"/>
      <c r="C2" s="3"/>
      <c r="D2" s="3"/>
      <c r="E2" s="3"/>
      <c r="F2" s="3"/>
    </row>
    <row r="3" spans="1:6" x14ac:dyDescent="0.25">
      <c r="A3" s="12" t="s">
        <v>99</v>
      </c>
      <c r="B3" s="26" t="s">
        <v>140</v>
      </c>
      <c r="C3" s="26" t="s">
        <v>101</v>
      </c>
      <c r="D3" s="26" t="s">
        <v>102</v>
      </c>
      <c r="E3" s="26" t="s">
        <v>103</v>
      </c>
      <c r="F3" s="26" t="s">
        <v>104</v>
      </c>
    </row>
    <row r="4" spans="1:6" x14ac:dyDescent="0.25">
      <c r="A4" s="12" t="s">
        <v>109</v>
      </c>
      <c r="B4" s="15">
        <v>8944</v>
      </c>
      <c r="C4" s="20">
        <v>8310</v>
      </c>
      <c r="D4" s="20">
        <v>7730</v>
      </c>
      <c r="E4" s="20">
        <v>7337</v>
      </c>
      <c r="F4" s="20">
        <v>8044</v>
      </c>
    </row>
  </sheetData>
  <pageMargins left="0.7" right="0.7" top="0.75" bottom="0.75" header="0.3" footer="0.3"/>
  <pageSetup paperSize="9" scale="86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zoomScaleNormal="100" zoomScaleSheetLayoutView="80" workbookViewId="0">
      <selection activeCell="A57" sqref="A57"/>
    </sheetView>
  </sheetViews>
  <sheetFormatPr defaultRowHeight="15" x14ac:dyDescent="0.25"/>
  <cols>
    <col min="1" max="1" width="32" style="12" customWidth="1"/>
    <col min="2" max="2" width="14.42578125" style="12" customWidth="1"/>
    <col min="3" max="7" width="11.5703125" style="12" customWidth="1"/>
    <col min="8" max="16384" width="9.140625" style="12"/>
  </cols>
  <sheetData>
    <row r="2" spans="1:7" ht="20.25" thickBot="1" x14ac:dyDescent="0.3">
      <c r="A2" s="7" t="s">
        <v>89</v>
      </c>
      <c r="B2" s="7"/>
      <c r="C2" s="7"/>
      <c r="D2" s="7"/>
      <c r="E2" s="7"/>
      <c r="F2" s="7"/>
      <c r="G2" s="7"/>
    </row>
    <row r="3" spans="1:7" ht="15.75" thickTop="1" x14ac:dyDescent="0.25"/>
    <row r="4" spans="1:7" x14ac:dyDescent="0.25">
      <c r="A4" s="5" t="s">
        <v>90</v>
      </c>
      <c r="B4" s="5"/>
      <c r="C4" s="5"/>
      <c r="D4" s="5"/>
      <c r="E4" s="5"/>
      <c r="F4" s="5"/>
      <c r="G4" s="5"/>
    </row>
    <row r="5" spans="1:7" x14ac:dyDescent="0.25">
      <c r="A5" s="12" t="s">
        <v>106</v>
      </c>
      <c r="B5" s="12" t="s">
        <v>107</v>
      </c>
      <c r="C5" s="24" t="s">
        <v>140</v>
      </c>
      <c r="D5" s="24" t="s">
        <v>101</v>
      </c>
      <c r="E5" s="24" t="s">
        <v>102</v>
      </c>
      <c r="F5" s="24" t="s">
        <v>103</v>
      </c>
      <c r="G5" s="24" t="s">
        <v>104</v>
      </c>
    </row>
    <row r="6" spans="1:7" x14ac:dyDescent="0.25">
      <c r="A6" s="12" t="s">
        <v>21</v>
      </c>
      <c r="B6" s="12" t="s">
        <v>22</v>
      </c>
      <c r="C6" s="15">
        <v>8714</v>
      </c>
      <c r="D6" s="20">
        <v>8717</v>
      </c>
      <c r="E6" s="20">
        <v>8602</v>
      </c>
      <c r="F6" s="20">
        <v>8655</v>
      </c>
      <c r="G6" s="20">
        <v>8719</v>
      </c>
    </row>
    <row r="7" spans="1:7" x14ac:dyDescent="0.25">
      <c r="A7" s="12" t="s">
        <v>24</v>
      </c>
      <c r="B7" s="12" t="s">
        <v>22</v>
      </c>
      <c r="C7" s="15">
        <v>113</v>
      </c>
      <c r="D7" s="20">
        <v>113</v>
      </c>
      <c r="E7" s="20">
        <v>102</v>
      </c>
      <c r="F7" s="20">
        <v>105</v>
      </c>
      <c r="G7" s="20">
        <v>100</v>
      </c>
    </row>
    <row r="8" spans="1:7" x14ac:dyDescent="0.25">
      <c r="A8" s="12" t="s">
        <v>25</v>
      </c>
      <c r="B8" s="12" t="s">
        <v>22</v>
      </c>
      <c r="C8" s="15">
        <v>8461</v>
      </c>
      <c r="D8" s="20">
        <v>8339</v>
      </c>
      <c r="E8" s="20">
        <v>8116</v>
      </c>
      <c r="F8" s="20">
        <v>8017</v>
      </c>
      <c r="G8" s="20">
        <v>7946</v>
      </c>
    </row>
    <row r="9" spans="1:7" x14ac:dyDescent="0.25">
      <c r="A9" s="12" t="s">
        <v>26</v>
      </c>
      <c r="B9" s="12" t="s">
        <v>22</v>
      </c>
      <c r="C9" s="15">
        <v>9447</v>
      </c>
      <c r="D9" s="20">
        <v>9356</v>
      </c>
      <c r="E9" s="20">
        <v>9155</v>
      </c>
      <c r="F9" s="20">
        <v>9153</v>
      </c>
      <c r="G9" s="20">
        <v>9158</v>
      </c>
    </row>
    <row r="10" spans="1:7" x14ac:dyDescent="0.25">
      <c r="A10" s="12" t="s">
        <v>27</v>
      </c>
      <c r="B10" s="12" t="s">
        <v>22</v>
      </c>
      <c r="C10" s="15">
        <v>2684</v>
      </c>
      <c r="D10" s="20">
        <v>2732</v>
      </c>
      <c r="E10" s="20">
        <v>2744</v>
      </c>
      <c r="F10" s="20">
        <v>2811</v>
      </c>
      <c r="G10" s="20">
        <v>2895</v>
      </c>
    </row>
    <row r="11" spans="1:7" x14ac:dyDescent="0.25">
      <c r="A11" s="12" t="s">
        <v>28</v>
      </c>
      <c r="B11" s="12" t="s">
        <v>22</v>
      </c>
      <c r="C11" s="15">
        <v>8155</v>
      </c>
      <c r="D11" s="20">
        <v>8138</v>
      </c>
      <c r="E11" s="20">
        <v>8000</v>
      </c>
      <c r="F11" s="20">
        <v>8010</v>
      </c>
      <c r="G11" s="20">
        <v>8039</v>
      </c>
    </row>
    <row r="12" spans="1:7" x14ac:dyDescent="0.25">
      <c r="A12" s="12" t="s">
        <v>29</v>
      </c>
      <c r="B12" s="12" t="s">
        <v>22</v>
      </c>
      <c r="C12" s="15">
        <v>8621</v>
      </c>
      <c r="D12" s="20">
        <v>8566</v>
      </c>
      <c r="E12" s="20">
        <v>8392</v>
      </c>
      <c r="F12" s="20">
        <v>8387</v>
      </c>
      <c r="G12" s="20">
        <v>8423</v>
      </c>
    </row>
    <row r="13" spans="1:7" x14ac:dyDescent="0.25">
      <c r="A13" s="12" t="s">
        <v>30</v>
      </c>
      <c r="B13" s="12" t="s">
        <v>22</v>
      </c>
      <c r="C13" s="15">
        <v>9413</v>
      </c>
      <c r="D13" s="20">
        <v>9326</v>
      </c>
      <c r="E13" s="20">
        <v>9126</v>
      </c>
      <c r="F13" s="20">
        <v>9122</v>
      </c>
      <c r="G13" s="20">
        <v>9119</v>
      </c>
    </row>
    <row r="14" spans="1:7" x14ac:dyDescent="0.25">
      <c r="A14" s="12" t="s">
        <v>105</v>
      </c>
      <c r="C14" s="15">
        <f>SUBTOTAL(109,Table2[30-Jun-16])</f>
        <v>55608</v>
      </c>
      <c r="D14" s="25">
        <f>SUBTOTAL(109,Table2[30-Jun-15])</f>
        <v>55287</v>
      </c>
      <c r="E14" s="25">
        <f>SUBTOTAL(109,Table2[30-Jun-14])</f>
        <v>54237</v>
      </c>
      <c r="F14" s="25">
        <f>SUBTOTAL(109,Table2[30-Jun-13])</f>
        <v>54260</v>
      </c>
      <c r="G14" s="25">
        <f>SUBTOTAL(109,Table2[30-Jun-12])</f>
        <v>54399</v>
      </c>
    </row>
    <row r="16" spans="1:7" x14ac:dyDescent="0.25">
      <c r="A16" s="5" t="s">
        <v>91</v>
      </c>
      <c r="B16" s="5"/>
      <c r="C16" s="5"/>
      <c r="D16" s="5"/>
      <c r="E16" s="5"/>
      <c r="F16" s="5"/>
      <c r="G16" s="5"/>
    </row>
    <row r="17" spans="1:7" x14ac:dyDescent="0.25">
      <c r="A17" s="12" t="s">
        <v>106</v>
      </c>
      <c r="B17" s="12" t="s">
        <v>107</v>
      </c>
      <c r="C17" s="24" t="s">
        <v>140</v>
      </c>
      <c r="D17" s="24" t="s">
        <v>101</v>
      </c>
      <c r="E17" s="24" t="s">
        <v>102</v>
      </c>
      <c r="F17" s="24" t="s">
        <v>103</v>
      </c>
      <c r="G17" s="24" t="s">
        <v>104</v>
      </c>
    </row>
    <row r="18" spans="1:7" x14ac:dyDescent="0.25">
      <c r="A18" s="12" t="s">
        <v>21</v>
      </c>
      <c r="B18" s="12" t="s">
        <v>23</v>
      </c>
      <c r="C18" s="15">
        <v>11362</v>
      </c>
      <c r="D18" s="20">
        <v>11264</v>
      </c>
      <c r="E18" s="20">
        <v>10875</v>
      </c>
      <c r="F18" s="20">
        <v>10522</v>
      </c>
      <c r="G18" s="20">
        <v>10213</v>
      </c>
    </row>
    <row r="19" spans="1:7" x14ac:dyDescent="0.25">
      <c r="A19" s="12" t="s">
        <v>24</v>
      </c>
      <c r="B19" s="12" t="s">
        <v>23</v>
      </c>
      <c r="C19" s="15">
        <v>562</v>
      </c>
      <c r="D19" s="20">
        <v>566</v>
      </c>
      <c r="E19" s="20">
        <v>557</v>
      </c>
      <c r="F19" s="20">
        <v>508</v>
      </c>
      <c r="G19" s="20">
        <v>516</v>
      </c>
    </row>
    <row r="20" spans="1:7" x14ac:dyDescent="0.25">
      <c r="A20" s="12" t="s">
        <v>25</v>
      </c>
      <c r="B20" s="12" t="s">
        <v>23</v>
      </c>
      <c r="C20" s="15">
        <v>11737</v>
      </c>
      <c r="D20" s="20">
        <v>11692</v>
      </c>
      <c r="E20" s="20">
        <v>11339</v>
      </c>
      <c r="F20" s="20">
        <v>11071</v>
      </c>
      <c r="G20" s="20">
        <v>10745</v>
      </c>
    </row>
    <row r="21" spans="1:7" x14ac:dyDescent="0.25">
      <c r="A21" s="12" t="s">
        <v>26</v>
      </c>
      <c r="B21" s="12" t="s">
        <v>23</v>
      </c>
      <c r="C21" s="15">
        <v>11272</v>
      </c>
      <c r="D21" s="20">
        <v>11176</v>
      </c>
      <c r="E21" s="20">
        <v>10802</v>
      </c>
      <c r="F21" s="20">
        <v>10431</v>
      </c>
      <c r="G21" s="20">
        <v>10038</v>
      </c>
    </row>
    <row r="22" spans="1:7" x14ac:dyDescent="0.25">
      <c r="A22" s="12" t="s">
        <v>27</v>
      </c>
      <c r="B22" s="12" t="s">
        <v>23</v>
      </c>
      <c r="C22" s="15">
        <v>13477</v>
      </c>
      <c r="D22" s="20">
        <v>13816</v>
      </c>
      <c r="E22" s="20">
        <v>13769</v>
      </c>
      <c r="F22" s="20">
        <v>13902</v>
      </c>
      <c r="G22" s="20">
        <v>14145</v>
      </c>
    </row>
    <row r="23" spans="1:7" x14ac:dyDescent="0.25">
      <c r="A23" s="12" t="s">
        <v>28</v>
      </c>
      <c r="B23" s="12" t="s">
        <v>23</v>
      </c>
      <c r="C23" s="15">
        <v>12232</v>
      </c>
      <c r="D23" s="20">
        <v>12176</v>
      </c>
      <c r="E23" s="20">
        <v>11801</v>
      </c>
      <c r="F23" s="20">
        <v>11524</v>
      </c>
      <c r="G23" s="20">
        <v>11215</v>
      </c>
    </row>
    <row r="24" spans="1:7" x14ac:dyDescent="0.25">
      <c r="A24" s="12" t="s">
        <v>29</v>
      </c>
      <c r="B24" s="12" t="s">
        <v>23</v>
      </c>
      <c r="C24" s="15">
        <v>11700</v>
      </c>
      <c r="D24" s="20">
        <v>11577</v>
      </c>
      <c r="E24" s="20">
        <v>11183</v>
      </c>
      <c r="F24" s="20">
        <v>10842</v>
      </c>
      <c r="G24" s="20">
        <v>10431</v>
      </c>
    </row>
    <row r="25" spans="1:7" x14ac:dyDescent="0.25">
      <c r="A25" s="12" t="s">
        <v>30</v>
      </c>
      <c r="B25" s="12" t="s">
        <v>23</v>
      </c>
      <c r="C25" s="15">
        <v>11236</v>
      </c>
      <c r="D25" s="20">
        <v>11143</v>
      </c>
      <c r="E25" s="20">
        <v>10763</v>
      </c>
      <c r="F25" s="20">
        <v>10393</v>
      </c>
      <c r="G25" s="20">
        <v>10000</v>
      </c>
    </row>
    <row r="26" spans="1:7" x14ac:dyDescent="0.25">
      <c r="A26" s="12" t="s">
        <v>105</v>
      </c>
      <c r="C26" s="15">
        <f>SUBTOTAL(109,Table3[30-Jun-16])</f>
        <v>83578</v>
      </c>
      <c r="D26" s="25">
        <f>SUBTOTAL(109,Table3[30-Jun-15])</f>
        <v>83410</v>
      </c>
      <c r="E26" s="25">
        <f>SUBTOTAL(109,Table3[30-Jun-14])</f>
        <v>81089</v>
      </c>
      <c r="F26" s="25">
        <f>SUBTOTAL(109,Table3[30-Jun-13])</f>
        <v>79193</v>
      </c>
      <c r="G26" s="25">
        <f>SUBTOTAL(109,Table3[30-Jun-12])</f>
        <v>77303</v>
      </c>
    </row>
    <row r="27" spans="1:7" x14ac:dyDescent="0.25">
      <c r="C27" s="20"/>
      <c r="D27" s="20"/>
      <c r="E27" s="20"/>
      <c r="F27" s="20"/>
      <c r="G27" s="20"/>
    </row>
  </sheetData>
  <pageMargins left="0.7" right="0.7" top="0.75" bottom="0.75" header="0.3" footer="0.3"/>
  <pageSetup paperSize="9" scale="83" orientation="portrait" verticalDpi="0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zoomScaleSheetLayoutView="80" workbookViewId="0">
      <selection activeCell="A53" sqref="A53"/>
    </sheetView>
  </sheetViews>
  <sheetFormatPr defaultRowHeight="15" x14ac:dyDescent="0.25"/>
  <cols>
    <col min="1" max="1" width="37.42578125" style="12" customWidth="1"/>
    <col min="2" max="2" width="14" style="12" customWidth="1"/>
    <col min="3" max="6" width="11.140625" style="12" customWidth="1"/>
    <col min="7" max="16384" width="9.140625" style="12"/>
  </cols>
  <sheetData>
    <row r="1" spans="1:6" x14ac:dyDescent="0.25">
      <c r="A1" s="1"/>
    </row>
    <row r="2" spans="1:6" ht="15.75" thickBot="1" x14ac:dyDescent="0.3">
      <c r="A2" s="13" t="s">
        <v>114</v>
      </c>
      <c r="B2" s="13"/>
      <c r="C2" s="13"/>
      <c r="D2" s="13"/>
      <c r="E2" s="13"/>
      <c r="F2" s="13"/>
    </row>
    <row r="3" spans="1:6" x14ac:dyDescent="0.25">
      <c r="A3" s="8" t="s">
        <v>113</v>
      </c>
      <c r="B3" s="8" t="s">
        <v>141</v>
      </c>
      <c r="C3" s="8" t="s">
        <v>35</v>
      </c>
      <c r="D3" s="8" t="s">
        <v>36</v>
      </c>
      <c r="E3" s="8" t="s">
        <v>37</v>
      </c>
      <c r="F3" s="8" t="s">
        <v>38</v>
      </c>
    </row>
    <row r="4" spans="1:6" x14ac:dyDescent="0.25">
      <c r="A4" s="9" t="s">
        <v>110</v>
      </c>
      <c r="B4" s="8">
        <v>110075</v>
      </c>
      <c r="C4" s="8">
        <v>105431</v>
      </c>
      <c r="D4" s="8">
        <v>101349</v>
      </c>
      <c r="E4" s="8">
        <v>93881</v>
      </c>
      <c r="F4" s="8">
        <v>98025</v>
      </c>
    </row>
    <row r="5" spans="1:6" x14ac:dyDescent="0.25">
      <c r="A5" s="6"/>
      <c r="B5" s="6"/>
      <c r="C5" s="6"/>
      <c r="D5" s="6"/>
      <c r="E5" s="6"/>
      <c r="F5" s="6"/>
    </row>
    <row r="6" spans="1:6" ht="15.75" thickBot="1" x14ac:dyDescent="0.3">
      <c r="A6" s="13" t="s">
        <v>39</v>
      </c>
      <c r="B6" s="13"/>
      <c r="C6" s="13"/>
      <c r="D6" s="13"/>
      <c r="E6" s="13"/>
      <c r="F6" s="13"/>
    </row>
    <row r="7" spans="1:6" x14ac:dyDescent="0.25">
      <c r="A7" s="12" t="s">
        <v>112</v>
      </c>
      <c r="B7" s="8" t="s">
        <v>141</v>
      </c>
      <c r="C7" s="8" t="s">
        <v>35</v>
      </c>
      <c r="D7" s="8" t="s">
        <v>36</v>
      </c>
      <c r="E7" s="8" t="s">
        <v>37</v>
      </c>
      <c r="F7" s="8" t="s">
        <v>38</v>
      </c>
    </row>
    <row r="8" spans="1:6" x14ac:dyDescent="0.25">
      <c r="A8" s="12" t="s">
        <v>40</v>
      </c>
      <c r="B8" s="22">
        <v>16.203990000000001</v>
      </c>
      <c r="C8" s="22">
        <v>14.4</v>
      </c>
      <c r="D8" s="22">
        <v>12.678000000000001</v>
      </c>
      <c r="E8" s="22">
        <v>11.231</v>
      </c>
      <c r="F8" s="22">
        <v>11.803000000000001</v>
      </c>
    </row>
    <row r="9" spans="1:6" x14ac:dyDescent="0.25">
      <c r="A9" s="12" t="s">
        <v>41</v>
      </c>
      <c r="B9" s="22">
        <v>5.9935500000000008</v>
      </c>
      <c r="C9" s="22">
        <v>4.8440000000000003</v>
      </c>
      <c r="D9" s="22">
        <v>3.4849999999999999</v>
      </c>
      <c r="E9" s="22">
        <v>3.6789999999999998</v>
      </c>
      <c r="F9" s="22">
        <v>3.96</v>
      </c>
    </row>
    <row r="10" spans="1:6" x14ac:dyDescent="0.25">
      <c r="A10" s="12" t="s">
        <v>42</v>
      </c>
      <c r="B10" s="22">
        <v>3.6986599999999998</v>
      </c>
      <c r="C10" s="22">
        <v>2.9889999999999999</v>
      </c>
      <c r="D10" s="22">
        <v>3.4079999999999999</v>
      </c>
      <c r="E10" s="22">
        <v>2.69</v>
      </c>
      <c r="F10" s="22">
        <v>2.887</v>
      </c>
    </row>
    <row r="11" spans="1:6" x14ac:dyDescent="0.25">
      <c r="A11" s="12" t="s">
        <v>43</v>
      </c>
      <c r="B11" s="22">
        <v>1.9697100000000001</v>
      </c>
      <c r="C11" s="22">
        <v>1.865</v>
      </c>
      <c r="D11" s="22">
        <v>2.0670000000000002</v>
      </c>
      <c r="E11" s="22">
        <v>1.546</v>
      </c>
      <c r="F11" s="22">
        <v>1.4470000000000001</v>
      </c>
    </row>
    <row r="12" spans="1:6" x14ac:dyDescent="0.25">
      <c r="A12" s="12" t="s">
        <v>44</v>
      </c>
      <c r="B12" s="22">
        <v>0.55088999999999999</v>
      </c>
      <c r="C12" s="22">
        <v>0.82399999999999995</v>
      </c>
      <c r="D12" s="22">
        <v>0.50700000000000001</v>
      </c>
      <c r="E12" s="22">
        <v>0.63300000000000001</v>
      </c>
      <c r="F12" s="22">
        <v>0.46500000000000002</v>
      </c>
    </row>
    <row r="13" spans="1:6" x14ac:dyDescent="0.25">
      <c r="A13" s="12" t="s">
        <v>45</v>
      </c>
      <c r="B13" s="22">
        <v>1.0504799999999999</v>
      </c>
      <c r="C13" s="22">
        <v>1.397</v>
      </c>
      <c r="D13" s="22">
        <v>1.2849999999999999</v>
      </c>
      <c r="E13" s="22">
        <v>0.93100000000000005</v>
      </c>
      <c r="F13" s="22">
        <v>0.48399999999999999</v>
      </c>
    </row>
    <row r="14" spans="1:6" x14ac:dyDescent="0.25">
      <c r="A14" s="12" t="s">
        <v>46</v>
      </c>
      <c r="B14" s="22">
        <v>2.0287899999999999</v>
      </c>
      <c r="C14" s="22">
        <v>1.7150000000000001</v>
      </c>
      <c r="D14" s="22">
        <v>1.845</v>
      </c>
      <c r="E14" s="22">
        <v>1.7829999999999999</v>
      </c>
      <c r="F14" s="22">
        <v>2.194</v>
      </c>
    </row>
    <row r="15" spans="1:6" x14ac:dyDescent="0.25">
      <c r="A15" s="12" t="s">
        <v>105</v>
      </c>
      <c r="B15" s="23">
        <f>SUM(Table6[2015-16])</f>
        <v>31.496070000000003</v>
      </c>
      <c r="C15" s="23">
        <f>SUBTOTAL(109,Table6[2014—15])</f>
        <v>28.033999999999999</v>
      </c>
      <c r="D15" s="23">
        <f>SUBTOTAL(109,Table6[2013—14])</f>
        <v>25.275000000000002</v>
      </c>
      <c r="E15" s="23">
        <f>SUBTOTAL(109,Table6[2012—13])</f>
        <v>22.493000000000002</v>
      </c>
      <c r="F15" s="23">
        <f>SUBTOTAL(109,Table6[2011—12])</f>
        <v>23.24</v>
      </c>
    </row>
  </sheetData>
  <pageMargins left="0.7" right="0.7" top="0.75" bottom="0.75" header="0.3" footer="0.3"/>
  <pageSetup paperSize="9" scale="91" orientation="portrait" verticalDpi="0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zoomScaleNormal="100" zoomScaleSheetLayoutView="80" workbookViewId="0">
      <selection activeCell="A53" sqref="A53"/>
    </sheetView>
  </sheetViews>
  <sheetFormatPr defaultColWidth="21.5703125" defaultRowHeight="15" x14ac:dyDescent="0.25"/>
  <cols>
    <col min="1" max="1" width="40.28515625" style="12" customWidth="1"/>
    <col min="2" max="6" width="14.140625" style="12" customWidth="1"/>
    <col min="7" max="16384" width="21.5703125" style="12"/>
  </cols>
  <sheetData>
    <row r="2" spans="1:6" ht="15.75" thickBot="1" x14ac:dyDescent="0.3">
      <c r="A2" s="13" t="s">
        <v>138</v>
      </c>
      <c r="B2" s="13"/>
      <c r="C2" s="13"/>
      <c r="D2" s="13"/>
      <c r="E2" s="13"/>
      <c r="F2" s="13"/>
    </row>
    <row r="3" spans="1:6" x14ac:dyDescent="0.25">
      <c r="A3" s="12" t="s">
        <v>111</v>
      </c>
      <c r="B3" s="12" t="s">
        <v>140</v>
      </c>
      <c r="C3" s="12" t="s">
        <v>101</v>
      </c>
      <c r="D3" s="12" t="s">
        <v>102</v>
      </c>
      <c r="E3" s="12" t="s">
        <v>103</v>
      </c>
      <c r="F3" s="12" t="s">
        <v>104</v>
      </c>
    </row>
    <row r="4" spans="1:6" x14ac:dyDescent="0.25">
      <c r="A4" s="12" t="s">
        <v>47</v>
      </c>
      <c r="B4" s="20">
        <v>96284</v>
      </c>
      <c r="C4" s="20">
        <v>91689</v>
      </c>
      <c r="D4" s="20">
        <v>83612</v>
      </c>
      <c r="E4" s="20">
        <v>85603</v>
      </c>
      <c r="F4" s="20">
        <v>105533</v>
      </c>
    </row>
    <row r="5" spans="1:6" x14ac:dyDescent="0.25">
      <c r="A5" s="12" t="s">
        <v>48</v>
      </c>
      <c r="B5" s="20">
        <v>74480</v>
      </c>
      <c r="C5" s="20">
        <v>68223</v>
      </c>
      <c r="D5" s="20">
        <v>62876</v>
      </c>
      <c r="E5" s="20">
        <v>63362</v>
      </c>
      <c r="F5" s="20">
        <v>83498</v>
      </c>
    </row>
    <row r="6" spans="1:6" x14ac:dyDescent="0.25">
      <c r="A6" s="12" t="s">
        <v>49</v>
      </c>
      <c r="B6" s="20">
        <v>3406</v>
      </c>
      <c r="C6" s="20">
        <v>3446</v>
      </c>
      <c r="D6" s="20">
        <v>3415</v>
      </c>
      <c r="E6" s="20">
        <v>3675</v>
      </c>
      <c r="F6" s="20">
        <v>5130</v>
      </c>
    </row>
    <row r="7" spans="1:6" x14ac:dyDescent="0.25">
      <c r="A7" s="12" t="s">
        <v>50</v>
      </c>
      <c r="B7" s="20">
        <v>53831</v>
      </c>
      <c r="C7" s="20">
        <v>49344</v>
      </c>
      <c r="D7" s="20">
        <v>43036</v>
      </c>
      <c r="E7" s="20">
        <v>43763</v>
      </c>
      <c r="F7" s="20">
        <v>65952</v>
      </c>
    </row>
    <row r="8" spans="1:6" x14ac:dyDescent="0.25">
      <c r="A8" s="12" t="s">
        <v>51</v>
      </c>
      <c r="B8" s="20">
        <v>51964</v>
      </c>
      <c r="C8" s="20">
        <v>47938</v>
      </c>
      <c r="D8" s="20">
        <v>42739</v>
      </c>
      <c r="E8" s="20">
        <v>43756</v>
      </c>
      <c r="F8" s="20">
        <v>62796</v>
      </c>
    </row>
    <row r="9" spans="1:6" x14ac:dyDescent="0.25">
      <c r="A9" s="12" t="s">
        <v>52</v>
      </c>
      <c r="B9" s="20">
        <v>137648</v>
      </c>
      <c r="C9" s="20">
        <v>125184</v>
      </c>
      <c r="D9" s="20">
        <v>117807</v>
      </c>
      <c r="E9" s="20">
        <v>117811</v>
      </c>
      <c r="F9" s="20">
        <v>142870</v>
      </c>
    </row>
    <row r="10" spans="1:6" x14ac:dyDescent="0.25">
      <c r="A10" s="12" t="s">
        <v>53</v>
      </c>
      <c r="B10" s="20">
        <v>126950</v>
      </c>
      <c r="C10" s="20">
        <v>109185</v>
      </c>
      <c r="D10" s="20">
        <v>101953</v>
      </c>
      <c r="E10" s="20">
        <v>103390</v>
      </c>
      <c r="F10" s="20">
        <v>125447</v>
      </c>
    </row>
    <row r="11" spans="1:6" x14ac:dyDescent="0.25">
      <c r="A11" s="12" t="s">
        <v>54</v>
      </c>
      <c r="B11" s="20">
        <v>59792</v>
      </c>
      <c r="C11" s="20">
        <v>58733</v>
      </c>
      <c r="D11" s="20">
        <v>53148</v>
      </c>
      <c r="E11" s="20">
        <v>53159</v>
      </c>
      <c r="F11" s="20">
        <v>54656</v>
      </c>
    </row>
    <row r="12" spans="1:6" x14ac:dyDescent="0.25">
      <c r="A12" s="12" t="s">
        <v>55</v>
      </c>
      <c r="B12" s="20">
        <v>828</v>
      </c>
      <c r="C12" s="20">
        <v>656</v>
      </c>
      <c r="D12" s="20">
        <v>633</v>
      </c>
      <c r="E12" s="20">
        <v>520</v>
      </c>
      <c r="F12" s="20">
        <v>588</v>
      </c>
    </row>
    <row r="13" spans="1:6" x14ac:dyDescent="0.25">
      <c r="A13" s="12" t="s">
        <v>56</v>
      </c>
      <c r="B13" s="20">
        <v>219</v>
      </c>
      <c r="C13" s="20">
        <v>214</v>
      </c>
      <c r="D13" s="20">
        <v>217</v>
      </c>
      <c r="E13" s="20">
        <v>173</v>
      </c>
      <c r="F13" s="20">
        <v>203</v>
      </c>
    </row>
    <row r="14" spans="1:6" x14ac:dyDescent="0.25">
      <c r="A14" s="12" t="s">
        <v>57</v>
      </c>
      <c r="B14" s="20">
        <v>10061</v>
      </c>
      <c r="C14" s="20">
        <v>8979</v>
      </c>
      <c r="D14" s="20">
        <v>7079</v>
      </c>
      <c r="E14" s="20">
        <v>6796</v>
      </c>
      <c r="F14" s="20">
        <v>6237</v>
      </c>
    </row>
    <row r="15" spans="1:6" x14ac:dyDescent="0.25">
      <c r="A15" s="12" t="s">
        <v>58</v>
      </c>
      <c r="B15" s="20">
        <v>146545</v>
      </c>
      <c r="C15" s="20">
        <v>137283</v>
      </c>
      <c r="D15" s="20">
        <v>127898</v>
      </c>
      <c r="E15" s="20">
        <v>130022</v>
      </c>
      <c r="F15" s="20">
        <v>149344</v>
      </c>
    </row>
    <row r="16" spans="1:6" x14ac:dyDescent="0.25">
      <c r="A16" s="12" t="s">
        <v>59</v>
      </c>
      <c r="B16" s="20">
        <v>36715</v>
      </c>
      <c r="C16" s="20">
        <v>33142</v>
      </c>
      <c r="D16" s="20">
        <v>30203</v>
      </c>
      <c r="E16" s="20">
        <v>30057</v>
      </c>
      <c r="F16" s="20">
        <v>31798</v>
      </c>
    </row>
    <row r="17" spans="1:6" x14ac:dyDescent="0.25">
      <c r="A17" s="12" t="s">
        <v>60</v>
      </c>
      <c r="B17" s="20">
        <v>449</v>
      </c>
      <c r="C17" s="20">
        <v>413</v>
      </c>
      <c r="D17" s="20">
        <v>404</v>
      </c>
      <c r="E17" s="20">
        <v>506</v>
      </c>
      <c r="F17" s="20">
        <v>453</v>
      </c>
    </row>
    <row r="18" spans="1:6" x14ac:dyDescent="0.25">
      <c r="A18" s="12" t="s">
        <v>61</v>
      </c>
      <c r="B18" s="20">
        <v>4075</v>
      </c>
      <c r="C18" s="20">
        <v>4228</v>
      </c>
      <c r="D18" s="20">
        <v>4265</v>
      </c>
      <c r="E18" s="20">
        <v>4224</v>
      </c>
      <c r="F18" s="20">
        <v>4344</v>
      </c>
    </row>
    <row r="19" spans="1:6" x14ac:dyDescent="0.25">
      <c r="A19" s="12" t="s">
        <v>62</v>
      </c>
      <c r="B19" s="20">
        <v>593</v>
      </c>
      <c r="C19" s="20">
        <v>477</v>
      </c>
      <c r="D19" s="20">
        <v>353</v>
      </c>
      <c r="E19" s="20">
        <v>361</v>
      </c>
      <c r="F19" s="20">
        <v>400</v>
      </c>
    </row>
    <row r="20" spans="1:6" x14ac:dyDescent="0.25">
      <c r="A20" s="12" t="s">
        <v>63</v>
      </c>
      <c r="B20" s="20">
        <v>46929</v>
      </c>
      <c r="C20" s="20">
        <v>46040</v>
      </c>
      <c r="D20" s="20">
        <v>43149</v>
      </c>
      <c r="E20" s="20">
        <v>36718</v>
      </c>
      <c r="F20" s="20">
        <v>33198</v>
      </c>
    </row>
    <row r="21" spans="1:6" x14ac:dyDescent="0.25">
      <c r="A21" s="12" t="s">
        <v>64</v>
      </c>
      <c r="B21" s="20">
        <v>35876</v>
      </c>
      <c r="C21" s="20">
        <v>31553</v>
      </c>
      <c r="D21" s="20">
        <v>28647</v>
      </c>
      <c r="E21" s="20">
        <v>29844</v>
      </c>
      <c r="F21" s="20">
        <v>36914</v>
      </c>
    </row>
    <row r="22" spans="1:6" x14ac:dyDescent="0.25">
      <c r="A22" s="12" t="s">
        <v>65</v>
      </c>
      <c r="B22" s="20">
        <v>18106</v>
      </c>
      <c r="C22" s="20">
        <v>17133</v>
      </c>
      <c r="D22" s="20">
        <v>15703</v>
      </c>
      <c r="E22" s="20">
        <v>15737</v>
      </c>
      <c r="F22" s="20">
        <v>19509</v>
      </c>
    </row>
    <row r="23" spans="1:6" x14ac:dyDescent="0.25">
      <c r="A23" s="12" t="s">
        <v>105</v>
      </c>
      <c r="B23" s="21">
        <f>SUBTOTAL(109,Table5[30-Jun-16])</f>
        <v>904751</v>
      </c>
      <c r="C23" s="21">
        <f>SUBTOTAL(109,Table5[30-Jun-15])</f>
        <v>833860</v>
      </c>
      <c r="D23" s="21">
        <f>SUBTOTAL(109,Table5[30-Jun-14])</f>
        <v>767137</v>
      </c>
      <c r="E23" s="21">
        <f>SUBTOTAL(109,Table5[30-Jun-13])</f>
        <v>769477</v>
      </c>
      <c r="F23" s="21">
        <f>SUBTOTAL(109,Table5[30-Jun-12])</f>
        <v>928870</v>
      </c>
    </row>
  </sheetData>
  <pageMargins left="0.7" right="0.7" top="0.75" bottom="0.75" header="0.3" footer="0.3"/>
  <pageSetup paperSize="9" scale="78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zoomScaleSheetLayoutView="80" workbookViewId="0">
      <selection activeCell="A56" sqref="A56"/>
    </sheetView>
  </sheetViews>
  <sheetFormatPr defaultRowHeight="15" x14ac:dyDescent="0.25"/>
  <cols>
    <col min="1" max="1" width="44.85546875" style="12" bestFit="1" customWidth="1"/>
    <col min="2" max="6" width="11.140625" style="12" customWidth="1"/>
    <col min="7" max="16384" width="9.140625" style="12"/>
  </cols>
  <sheetData>
    <row r="1" spans="1:6" ht="20.25" thickBot="1" x14ac:dyDescent="0.3">
      <c r="A1" s="7" t="s">
        <v>66</v>
      </c>
      <c r="B1" s="7"/>
      <c r="C1" s="7"/>
      <c r="D1" s="7"/>
      <c r="E1" s="7"/>
      <c r="F1" s="7"/>
    </row>
    <row r="2" spans="1:6" ht="15.75" thickTop="1" x14ac:dyDescent="0.25"/>
    <row r="3" spans="1:6" x14ac:dyDescent="0.25">
      <c r="A3" s="19" t="s">
        <v>135</v>
      </c>
      <c r="B3" s="19"/>
      <c r="C3" s="19"/>
      <c r="D3" s="19"/>
      <c r="E3" s="19"/>
      <c r="F3" s="19"/>
    </row>
    <row r="4" spans="1:6" x14ac:dyDescent="0.25">
      <c r="A4" s="12" t="s">
        <v>113</v>
      </c>
      <c r="B4" s="12" t="s">
        <v>141</v>
      </c>
      <c r="C4" s="12" t="s">
        <v>35</v>
      </c>
      <c r="D4" s="12" t="s">
        <v>36</v>
      </c>
      <c r="E4" s="12" t="s">
        <v>37</v>
      </c>
      <c r="F4" s="12" t="s">
        <v>38</v>
      </c>
    </row>
    <row r="5" spans="1:6" x14ac:dyDescent="0.25">
      <c r="A5" s="12" t="s">
        <v>136</v>
      </c>
      <c r="B5" s="15">
        <v>163</v>
      </c>
      <c r="C5" s="15">
        <v>97</v>
      </c>
      <c r="D5" s="15">
        <v>450</v>
      </c>
      <c r="E5" s="15">
        <v>1000</v>
      </c>
      <c r="F5" s="15">
        <v>0</v>
      </c>
    </row>
    <row r="7" spans="1:6" x14ac:dyDescent="0.25">
      <c r="A7" s="19" t="s">
        <v>115</v>
      </c>
      <c r="B7" s="19"/>
      <c r="C7" s="19"/>
      <c r="D7" s="19"/>
      <c r="E7" s="19"/>
      <c r="F7" s="19"/>
    </row>
    <row r="8" spans="1:6" x14ac:dyDescent="0.25">
      <c r="A8" s="12" t="s">
        <v>113</v>
      </c>
      <c r="B8" s="12" t="s">
        <v>141</v>
      </c>
      <c r="C8" s="12" t="s">
        <v>35</v>
      </c>
      <c r="D8" s="12" t="s">
        <v>36</v>
      </c>
      <c r="E8" s="12" t="s">
        <v>37</v>
      </c>
      <c r="F8" s="12" t="s">
        <v>38</v>
      </c>
    </row>
    <row r="9" spans="1:6" x14ac:dyDescent="0.25">
      <c r="A9" s="12" t="s">
        <v>67</v>
      </c>
      <c r="B9" s="12">
        <v>17</v>
      </c>
      <c r="C9" s="12">
        <v>11</v>
      </c>
      <c r="D9" s="12">
        <v>14</v>
      </c>
      <c r="E9" s="12">
        <v>139</v>
      </c>
      <c r="F9" s="12">
        <v>37</v>
      </c>
    </row>
    <row r="10" spans="1:6" x14ac:dyDescent="0.25">
      <c r="A10" s="12" t="s">
        <v>68</v>
      </c>
      <c r="B10" s="12">
        <v>72</v>
      </c>
      <c r="C10" s="12">
        <v>88</v>
      </c>
      <c r="D10" s="12">
        <v>85</v>
      </c>
      <c r="E10" s="12">
        <v>869</v>
      </c>
      <c r="F10" s="12">
        <v>0</v>
      </c>
    </row>
    <row r="12" spans="1:6" x14ac:dyDescent="0.25">
      <c r="A12" s="19" t="s">
        <v>137</v>
      </c>
      <c r="B12" s="19"/>
      <c r="C12" s="19"/>
      <c r="D12" s="19"/>
      <c r="E12" s="19"/>
      <c r="F12" s="19"/>
    </row>
    <row r="13" spans="1:6" x14ac:dyDescent="0.25">
      <c r="A13" s="12" t="s">
        <v>113</v>
      </c>
      <c r="B13" s="12" t="s">
        <v>141</v>
      </c>
      <c r="C13" s="12" t="s">
        <v>35</v>
      </c>
      <c r="D13" s="12" t="s">
        <v>36</v>
      </c>
      <c r="E13" s="12" t="s">
        <v>37</v>
      </c>
      <c r="F13" s="12" t="s">
        <v>38</v>
      </c>
    </row>
    <row r="14" spans="1:6" x14ac:dyDescent="0.25">
      <c r="A14" s="12" t="s">
        <v>69</v>
      </c>
      <c r="B14" s="12">
        <v>405</v>
      </c>
      <c r="C14" s="12">
        <v>464</v>
      </c>
      <c r="D14" s="12">
        <v>441</v>
      </c>
      <c r="E14" s="12">
        <v>527</v>
      </c>
      <c r="F14" s="12">
        <v>619</v>
      </c>
    </row>
    <row r="16" spans="1:6" x14ac:dyDescent="0.25">
      <c r="A16" s="19" t="s">
        <v>116</v>
      </c>
      <c r="B16" s="19"/>
      <c r="C16" s="19"/>
      <c r="D16" s="19"/>
      <c r="E16" s="19"/>
      <c r="F16" s="19"/>
    </row>
    <row r="17" spans="1:6" x14ac:dyDescent="0.25">
      <c r="A17" s="12" t="s">
        <v>113</v>
      </c>
      <c r="B17" s="12" t="s">
        <v>141</v>
      </c>
      <c r="C17" s="12" t="s">
        <v>35</v>
      </c>
      <c r="D17" s="12" t="s">
        <v>36</v>
      </c>
      <c r="E17" s="12" t="s">
        <v>37</v>
      </c>
      <c r="F17" s="12" t="s">
        <v>38</v>
      </c>
    </row>
    <row r="18" spans="1:6" x14ac:dyDescent="0.25">
      <c r="A18" s="20" t="s">
        <v>70</v>
      </c>
      <c r="B18" s="20">
        <v>13816</v>
      </c>
      <c r="C18" s="20">
        <v>7573</v>
      </c>
      <c r="D18" s="20">
        <v>16447</v>
      </c>
      <c r="E18" s="20">
        <v>16069</v>
      </c>
      <c r="F18" s="20">
        <v>20463</v>
      </c>
    </row>
    <row r="19" spans="1:6" x14ac:dyDescent="0.25">
      <c r="A19" s="20" t="s">
        <v>71</v>
      </c>
      <c r="B19" s="20">
        <v>1767</v>
      </c>
      <c r="C19" s="20">
        <v>1813</v>
      </c>
      <c r="D19" s="20">
        <v>2721</v>
      </c>
      <c r="E19" s="20">
        <v>1522</v>
      </c>
      <c r="F19" s="20">
        <v>1193</v>
      </c>
    </row>
    <row r="21" spans="1:6" x14ac:dyDescent="0.25">
      <c r="A21" s="19" t="s">
        <v>117</v>
      </c>
      <c r="B21" s="19"/>
      <c r="C21" s="19"/>
      <c r="D21" s="19"/>
      <c r="E21" s="19"/>
      <c r="F21" s="19"/>
    </row>
    <row r="22" spans="1:6" x14ac:dyDescent="0.25">
      <c r="A22" s="12" t="s">
        <v>113</v>
      </c>
      <c r="B22" s="12" t="s">
        <v>141</v>
      </c>
      <c r="C22" s="12" t="s">
        <v>35</v>
      </c>
      <c r="D22" s="12" t="s">
        <v>36</v>
      </c>
      <c r="E22" s="12" t="s">
        <v>37</v>
      </c>
      <c r="F22" s="12" t="s">
        <v>38</v>
      </c>
    </row>
    <row r="23" spans="1:6" x14ac:dyDescent="0.25">
      <c r="A23" s="20" t="s">
        <v>72</v>
      </c>
      <c r="B23" s="20">
        <v>963</v>
      </c>
      <c r="C23" s="20">
        <v>889</v>
      </c>
      <c r="D23" s="20">
        <v>1041</v>
      </c>
      <c r="E23" s="20">
        <v>1098</v>
      </c>
      <c r="F23" s="20">
        <v>1552</v>
      </c>
    </row>
    <row r="24" spans="1:6" x14ac:dyDescent="0.25">
      <c r="A24" s="20" t="s">
        <v>73</v>
      </c>
      <c r="B24" s="20">
        <v>76</v>
      </c>
      <c r="C24" s="20">
        <v>26</v>
      </c>
      <c r="D24" s="20">
        <v>34</v>
      </c>
      <c r="E24" s="20">
        <v>38</v>
      </c>
      <c r="F24" s="20">
        <v>96</v>
      </c>
    </row>
    <row r="26" spans="1:6" x14ac:dyDescent="0.25">
      <c r="A26" s="19" t="s">
        <v>118</v>
      </c>
      <c r="B26" s="19"/>
      <c r="C26" s="19"/>
      <c r="D26" s="19"/>
      <c r="E26" s="19"/>
      <c r="F26" s="19"/>
    </row>
    <row r="27" spans="1:6" x14ac:dyDescent="0.25">
      <c r="A27" s="12" t="s">
        <v>113</v>
      </c>
      <c r="B27" s="12" t="s">
        <v>141</v>
      </c>
      <c r="C27" s="12" t="s">
        <v>35</v>
      </c>
      <c r="D27" s="12" t="s">
        <v>36</v>
      </c>
      <c r="E27" s="12" t="s">
        <v>37</v>
      </c>
      <c r="F27" s="12" t="s">
        <v>38</v>
      </c>
    </row>
    <row r="28" spans="1:6" x14ac:dyDescent="0.25">
      <c r="A28" s="20" t="s">
        <v>74</v>
      </c>
      <c r="B28" s="28">
        <v>50381</v>
      </c>
      <c r="C28" s="28">
        <v>47816</v>
      </c>
      <c r="D28" s="28">
        <v>44509</v>
      </c>
      <c r="E28" s="28">
        <v>41368</v>
      </c>
      <c r="F28" s="28">
        <v>43810</v>
      </c>
    </row>
    <row r="29" spans="1:6" x14ac:dyDescent="0.25">
      <c r="A29" s="20" t="s">
        <v>75</v>
      </c>
      <c r="B29" s="28">
        <v>1519</v>
      </c>
      <c r="C29" s="28">
        <v>1821</v>
      </c>
      <c r="D29" s="28">
        <v>2346</v>
      </c>
      <c r="E29" s="28">
        <v>2179</v>
      </c>
      <c r="F29" s="28">
        <v>2474</v>
      </c>
    </row>
    <row r="30" spans="1:6" x14ac:dyDescent="0.25">
      <c r="A30" s="20" t="s">
        <v>76</v>
      </c>
      <c r="B30" s="28">
        <v>396</v>
      </c>
      <c r="C30" s="28">
        <v>401</v>
      </c>
      <c r="D30" s="28">
        <v>372</v>
      </c>
      <c r="E30" s="28">
        <v>14</v>
      </c>
      <c r="F30" s="28">
        <v>77</v>
      </c>
    </row>
    <row r="31" spans="1:6" x14ac:dyDescent="0.25">
      <c r="A31" s="20" t="s">
        <v>77</v>
      </c>
      <c r="B31" s="28">
        <v>44</v>
      </c>
      <c r="C31" s="28">
        <v>19168</v>
      </c>
      <c r="D31" s="28">
        <v>17569</v>
      </c>
      <c r="E31" s="28">
        <v>16230</v>
      </c>
      <c r="F31" s="28">
        <v>14855</v>
      </c>
    </row>
    <row r="32" spans="1:6" x14ac:dyDescent="0.25">
      <c r="A32" s="20" t="s">
        <v>78</v>
      </c>
      <c r="B32" s="28">
        <v>0</v>
      </c>
      <c r="C32" s="28">
        <v>666</v>
      </c>
      <c r="D32" s="28">
        <v>1243</v>
      </c>
      <c r="E32" s="28">
        <v>968</v>
      </c>
      <c r="F32" s="28">
        <v>649</v>
      </c>
    </row>
  </sheetData>
  <pageMargins left="0.7" right="0.7" top="0.75" bottom="0.75" header="0.3" footer="0.3"/>
  <pageSetup paperSize="9" scale="86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22" zoomScaleNormal="100" zoomScaleSheetLayoutView="80" workbookViewId="0">
      <selection activeCell="A66" sqref="A66"/>
    </sheetView>
  </sheetViews>
  <sheetFormatPr defaultRowHeight="15" x14ac:dyDescent="0.25"/>
  <cols>
    <col min="1" max="1" width="51.42578125" style="12" customWidth="1"/>
    <col min="2" max="6" width="11.140625" style="12" customWidth="1"/>
    <col min="7" max="16384" width="9.140625" style="12"/>
  </cols>
  <sheetData>
    <row r="1" spans="1:6" ht="20.25" thickBot="1" x14ac:dyDescent="0.3">
      <c r="A1" s="7" t="s">
        <v>79</v>
      </c>
      <c r="B1" s="7"/>
      <c r="C1" s="7"/>
      <c r="D1" s="7"/>
      <c r="E1" s="7"/>
      <c r="F1" s="7"/>
    </row>
    <row r="2" spans="1:6" ht="15.75" thickTop="1" x14ac:dyDescent="0.25">
      <c r="A2" s="1"/>
    </row>
    <row r="3" spans="1:6" ht="15.75" thickBot="1" x14ac:dyDescent="0.3">
      <c r="A3" s="13" t="s">
        <v>120</v>
      </c>
      <c r="B3" s="13"/>
      <c r="C3" s="13"/>
      <c r="D3" s="13"/>
      <c r="E3" s="13"/>
      <c r="F3" s="13"/>
    </row>
    <row r="4" spans="1:6" x14ac:dyDescent="0.25">
      <c r="A4" s="12" t="s">
        <v>113</v>
      </c>
      <c r="B4" s="12" t="s">
        <v>141</v>
      </c>
      <c r="C4" s="12" t="s">
        <v>35</v>
      </c>
      <c r="D4" s="12" t="s">
        <v>36</v>
      </c>
      <c r="E4" s="12" t="s">
        <v>37</v>
      </c>
      <c r="F4" s="12" t="s">
        <v>38</v>
      </c>
    </row>
    <row r="5" spans="1:6" ht="14.25" customHeight="1" x14ac:dyDescent="0.25">
      <c r="A5" s="2" t="s">
        <v>121</v>
      </c>
      <c r="B5" s="12">
        <v>91</v>
      </c>
      <c r="C5" s="12">
        <v>94</v>
      </c>
      <c r="D5" s="12">
        <v>61</v>
      </c>
      <c r="E5" s="12">
        <v>197</v>
      </c>
      <c r="F5" s="12">
        <v>141</v>
      </c>
    </row>
    <row r="6" spans="1:6" x14ac:dyDescent="0.25">
      <c r="A6" s="1"/>
    </row>
    <row r="7" spans="1:6" ht="15.75" thickBot="1" x14ac:dyDescent="0.3">
      <c r="A7" s="13" t="s">
        <v>119</v>
      </c>
      <c r="B7" s="13"/>
      <c r="C7" s="13"/>
      <c r="D7" s="13"/>
      <c r="E7" s="13"/>
      <c r="F7" s="13"/>
    </row>
    <row r="8" spans="1:6" x14ac:dyDescent="0.25">
      <c r="A8" s="12" t="s">
        <v>113</v>
      </c>
      <c r="B8" s="12" t="s">
        <v>141</v>
      </c>
      <c r="C8" s="12" t="s">
        <v>35</v>
      </c>
      <c r="D8" s="12" t="s">
        <v>36</v>
      </c>
      <c r="E8" s="12" t="s">
        <v>37</v>
      </c>
      <c r="F8" s="12" t="s">
        <v>38</v>
      </c>
    </row>
    <row r="9" spans="1:6" x14ac:dyDescent="0.25">
      <c r="A9" s="12" t="s">
        <v>80</v>
      </c>
      <c r="B9" s="12">
        <v>50</v>
      </c>
      <c r="C9" s="12">
        <v>35</v>
      </c>
      <c r="D9" s="12">
        <v>28</v>
      </c>
      <c r="E9" s="12">
        <v>36</v>
      </c>
      <c r="F9" s="12">
        <v>47</v>
      </c>
    </row>
    <row r="10" spans="1:6" x14ac:dyDescent="0.25">
      <c r="A10" s="12" t="s">
        <v>81</v>
      </c>
      <c r="B10" s="12">
        <v>44</v>
      </c>
      <c r="C10" s="12">
        <v>35</v>
      </c>
      <c r="D10" s="12">
        <v>25</v>
      </c>
      <c r="E10" s="12">
        <v>35</v>
      </c>
      <c r="F10" s="12">
        <v>47</v>
      </c>
    </row>
    <row r="11" spans="1:6" x14ac:dyDescent="0.25">
      <c r="A11" s="12" t="s">
        <v>82</v>
      </c>
      <c r="B11" s="12">
        <v>0</v>
      </c>
      <c r="C11" s="12">
        <v>0</v>
      </c>
      <c r="D11" s="12">
        <v>1</v>
      </c>
      <c r="E11" s="12">
        <v>0</v>
      </c>
      <c r="F11" s="12">
        <v>0</v>
      </c>
    </row>
    <row r="12" spans="1:6" x14ac:dyDescent="0.25">
      <c r="A12" s="12" t="s">
        <v>83</v>
      </c>
      <c r="B12" s="12">
        <v>6</v>
      </c>
      <c r="C12" s="12">
        <v>4</v>
      </c>
      <c r="D12" s="12">
        <v>2</v>
      </c>
      <c r="E12" s="12">
        <v>1</v>
      </c>
      <c r="F12" s="12">
        <v>3</v>
      </c>
    </row>
    <row r="13" spans="1:6" x14ac:dyDescent="0.25">
      <c r="A13" s="12" t="s">
        <v>84</v>
      </c>
      <c r="B13" s="12">
        <v>17</v>
      </c>
      <c r="C13" s="12">
        <v>5</v>
      </c>
      <c r="D13" s="12">
        <v>4</v>
      </c>
      <c r="E13" s="12">
        <v>7</v>
      </c>
      <c r="F13" s="12">
        <v>14</v>
      </c>
    </row>
    <row r="14" spans="1:6" x14ac:dyDescent="0.25">
      <c r="A14" s="12" t="s">
        <v>85</v>
      </c>
      <c r="B14" s="12">
        <v>1</v>
      </c>
      <c r="C14" s="12">
        <v>4</v>
      </c>
      <c r="D14" s="12">
        <v>2</v>
      </c>
      <c r="E14" s="12">
        <v>0</v>
      </c>
      <c r="F14" s="12">
        <v>0</v>
      </c>
    </row>
    <row r="15" spans="1:6" x14ac:dyDescent="0.25">
      <c r="A15" s="12" t="s">
        <v>86</v>
      </c>
      <c r="B15" s="12">
        <v>26</v>
      </c>
      <c r="C15" s="12">
        <v>28</v>
      </c>
      <c r="D15" s="12">
        <v>19</v>
      </c>
      <c r="E15" s="12">
        <v>36</v>
      </c>
      <c r="F15" s="12">
        <v>47</v>
      </c>
    </row>
    <row r="16" spans="1:6" x14ac:dyDescent="0.25">
      <c r="A16" s="12" t="s">
        <v>87</v>
      </c>
      <c r="B16" s="14">
        <v>263100</v>
      </c>
      <c r="C16" s="14">
        <v>114102</v>
      </c>
      <c r="D16" s="14">
        <v>195690</v>
      </c>
      <c r="E16" s="14">
        <v>152450</v>
      </c>
      <c r="F16" s="14">
        <v>339414</v>
      </c>
    </row>
    <row r="18" spans="1:6" ht="15.75" thickBot="1" x14ac:dyDescent="0.3">
      <c r="A18" s="13" t="s">
        <v>122</v>
      </c>
      <c r="B18" s="13"/>
      <c r="C18" s="13"/>
      <c r="D18" s="13"/>
      <c r="E18" s="13"/>
      <c r="F18" s="13"/>
    </row>
    <row r="19" spans="1:6" x14ac:dyDescent="0.25">
      <c r="A19" s="12" t="s">
        <v>113</v>
      </c>
      <c r="B19" s="12" t="s">
        <v>141</v>
      </c>
      <c r="C19" s="12" t="s">
        <v>35</v>
      </c>
      <c r="D19" s="12" t="s">
        <v>36</v>
      </c>
      <c r="E19" s="12" t="s">
        <v>37</v>
      </c>
      <c r="F19" s="12" t="s">
        <v>38</v>
      </c>
    </row>
    <row r="20" spans="1:6" x14ac:dyDescent="0.25">
      <c r="A20" s="12" t="s">
        <v>123</v>
      </c>
      <c r="B20" s="12">
        <v>20</v>
      </c>
      <c r="C20" s="12">
        <v>18</v>
      </c>
      <c r="D20" s="12">
        <v>16</v>
      </c>
      <c r="E20" s="12">
        <v>38</v>
      </c>
      <c r="F20" s="12">
        <v>58</v>
      </c>
    </row>
    <row r="22" spans="1:6" ht="15.75" thickBot="1" x14ac:dyDescent="0.3">
      <c r="A22" s="13" t="s">
        <v>124</v>
      </c>
      <c r="B22" s="13"/>
      <c r="C22" s="13"/>
      <c r="D22" s="13"/>
      <c r="E22" s="13"/>
      <c r="F22" s="13"/>
    </row>
    <row r="23" spans="1:6" x14ac:dyDescent="0.25">
      <c r="A23" s="12" t="s">
        <v>113</v>
      </c>
      <c r="B23" s="12" t="s">
        <v>141</v>
      </c>
      <c r="C23" s="12" t="s">
        <v>35</v>
      </c>
      <c r="D23" s="12" t="s">
        <v>36</v>
      </c>
      <c r="E23" s="12" t="s">
        <v>37</v>
      </c>
      <c r="F23" s="12" t="s">
        <v>38</v>
      </c>
    </row>
    <row r="24" spans="1:6" x14ac:dyDescent="0.25">
      <c r="A24" s="12" t="s">
        <v>80</v>
      </c>
      <c r="B24" s="12">
        <v>28</v>
      </c>
      <c r="C24" s="12">
        <v>19</v>
      </c>
      <c r="D24" s="12">
        <v>12</v>
      </c>
      <c r="E24" s="12">
        <v>42</v>
      </c>
      <c r="F24" s="12">
        <v>27</v>
      </c>
    </row>
    <row r="25" spans="1:6" x14ac:dyDescent="0.25">
      <c r="A25" s="12" t="s">
        <v>87</v>
      </c>
      <c r="B25" s="29">
        <v>42600</v>
      </c>
      <c r="C25" s="29">
        <v>46200</v>
      </c>
      <c r="D25" s="29">
        <v>31150</v>
      </c>
      <c r="E25" s="29">
        <v>0</v>
      </c>
      <c r="F25" s="29">
        <v>0</v>
      </c>
    </row>
    <row r="27" spans="1:6" ht="15.75" thickBot="1" x14ac:dyDescent="0.3">
      <c r="A27" s="13" t="s">
        <v>125</v>
      </c>
      <c r="B27" s="13"/>
      <c r="C27" s="13"/>
      <c r="D27" s="13"/>
      <c r="E27" s="13"/>
      <c r="F27" s="13"/>
    </row>
    <row r="28" spans="1:6" x14ac:dyDescent="0.25">
      <c r="A28" s="12" t="s">
        <v>113</v>
      </c>
      <c r="B28" s="12" t="s">
        <v>141</v>
      </c>
      <c r="C28" s="12" t="s">
        <v>35</v>
      </c>
      <c r="D28" s="12" t="s">
        <v>36</v>
      </c>
      <c r="E28" s="12" t="s">
        <v>37</v>
      </c>
      <c r="F28" s="12" t="s">
        <v>38</v>
      </c>
    </row>
    <row r="29" spans="1:6" x14ac:dyDescent="0.25">
      <c r="A29" s="12" t="s">
        <v>126</v>
      </c>
      <c r="B29" s="15">
        <v>1014</v>
      </c>
      <c r="C29" s="15">
        <v>1913</v>
      </c>
      <c r="D29" s="15">
        <v>1094</v>
      </c>
      <c r="E29" s="15">
        <v>1311</v>
      </c>
      <c r="F29" s="15">
        <v>1319</v>
      </c>
    </row>
    <row r="30" spans="1:6" x14ac:dyDescent="0.25">
      <c r="A30" s="12" t="s">
        <v>127</v>
      </c>
      <c r="B30" s="12">
        <v>181</v>
      </c>
      <c r="C30" s="12">
        <v>207</v>
      </c>
      <c r="D30" s="12">
        <v>331</v>
      </c>
      <c r="E30" s="12">
        <v>331</v>
      </c>
      <c r="F30" s="12">
        <v>337</v>
      </c>
    </row>
    <row r="32" spans="1:6" ht="15.75" thickBot="1" x14ac:dyDescent="0.3">
      <c r="A32" s="13" t="s">
        <v>128</v>
      </c>
      <c r="B32" s="13"/>
      <c r="C32" s="13"/>
      <c r="D32" s="13"/>
      <c r="E32" s="13"/>
      <c r="F32" s="13"/>
    </row>
    <row r="33" spans="1:6" x14ac:dyDescent="0.25">
      <c r="A33" s="12" t="s">
        <v>113</v>
      </c>
      <c r="B33" s="12" t="s">
        <v>141</v>
      </c>
      <c r="C33" s="12" t="s">
        <v>35</v>
      </c>
      <c r="D33" s="12" t="s">
        <v>36</v>
      </c>
      <c r="E33" s="12" t="s">
        <v>37</v>
      </c>
      <c r="F33" s="12" t="s">
        <v>38</v>
      </c>
    </row>
    <row r="34" spans="1:6" x14ac:dyDescent="0.25">
      <c r="A34" s="12" t="s">
        <v>129</v>
      </c>
      <c r="B34" s="16" t="s">
        <v>142</v>
      </c>
      <c r="C34" s="12">
        <v>83</v>
      </c>
      <c r="D34" s="12">
        <v>53</v>
      </c>
      <c r="E34" s="12">
        <v>100</v>
      </c>
      <c r="F34" s="12">
        <v>99</v>
      </c>
    </row>
    <row r="35" spans="1:6" x14ac:dyDescent="0.25">
      <c r="A35" s="12" t="s">
        <v>130</v>
      </c>
      <c r="B35" s="16" t="s">
        <v>143</v>
      </c>
      <c r="C35" s="12">
        <v>94</v>
      </c>
      <c r="D35" s="12">
        <v>61</v>
      </c>
      <c r="E35" s="12">
        <v>197</v>
      </c>
      <c r="F35" s="12">
        <v>141</v>
      </c>
    </row>
    <row r="36" spans="1:6" x14ac:dyDescent="0.25">
      <c r="A36" s="12" t="s">
        <v>131</v>
      </c>
      <c r="B36" s="16" t="s">
        <v>144</v>
      </c>
      <c r="C36" s="12">
        <v>11</v>
      </c>
      <c r="D36" s="12">
        <v>8</v>
      </c>
      <c r="E36" s="12">
        <v>25</v>
      </c>
      <c r="F36" s="12">
        <v>42</v>
      </c>
    </row>
    <row r="37" spans="1:6" x14ac:dyDescent="0.25">
      <c r="A37" s="12" t="s">
        <v>132</v>
      </c>
      <c r="B37" s="16" t="s">
        <v>145</v>
      </c>
      <c r="C37" s="12">
        <v>82</v>
      </c>
      <c r="D37" s="12">
        <v>52</v>
      </c>
      <c r="E37" s="12">
        <v>98</v>
      </c>
      <c r="F37" s="12">
        <v>100</v>
      </c>
    </row>
    <row r="38" spans="1:6" x14ac:dyDescent="0.25">
      <c r="A38" s="12" t="s">
        <v>82</v>
      </c>
      <c r="B38" s="16" t="s">
        <v>146</v>
      </c>
      <c r="C38" s="12">
        <v>1</v>
      </c>
      <c r="D38" s="12">
        <v>1</v>
      </c>
      <c r="E38" s="12">
        <v>2</v>
      </c>
      <c r="F38" s="12">
        <v>0</v>
      </c>
    </row>
    <row r="39" spans="1:6" x14ac:dyDescent="0.25">
      <c r="A39" s="12" t="s">
        <v>133</v>
      </c>
      <c r="B39" s="16" t="s">
        <v>147</v>
      </c>
      <c r="C39" s="12">
        <v>17</v>
      </c>
      <c r="D39" s="12">
        <v>5</v>
      </c>
      <c r="E39" s="12">
        <v>11</v>
      </c>
      <c r="F39" s="12">
        <v>13</v>
      </c>
    </row>
    <row r="40" spans="1:6" x14ac:dyDescent="0.25">
      <c r="A40" s="12" t="s">
        <v>134</v>
      </c>
      <c r="B40" s="16" t="s">
        <v>148</v>
      </c>
      <c r="C40" s="12">
        <v>4</v>
      </c>
      <c r="D40" s="12">
        <v>0</v>
      </c>
      <c r="E40" s="12">
        <v>15</v>
      </c>
      <c r="F40" s="12">
        <v>9</v>
      </c>
    </row>
    <row r="41" spans="1:6" x14ac:dyDescent="0.25">
      <c r="A41" s="12" t="s">
        <v>86</v>
      </c>
      <c r="B41" s="17" t="s">
        <v>149</v>
      </c>
      <c r="C41" s="18">
        <v>50</v>
      </c>
      <c r="D41" s="18">
        <v>38</v>
      </c>
      <c r="E41" s="18">
        <v>71</v>
      </c>
      <c r="F41" s="18">
        <v>78</v>
      </c>
    </row>
    <row r="42" spans="1:6" x14ac:dyDescent="0.25">
      <c r="A42" s="12" t="s">
        <v>87</v>
      </c>
      <c r="B42" s="29">
        <v>268386</v>
      </c>
      <c r="C42" s="29">
        <v>190914</v>
      </c>
      <c r="D42" s="29">
        <v>173383</v>
      </c>
      <c r="E42" s="29">
        <v>370635</v>
      </c>
      <c r="F42" s="29">
        <v>207750</v>
      </c>
    </row>
  </sheetData>
  <pageMargins left="0.7" right="0.7" top="0.75" bottom="0.75" header="0.3" footer="0.3"/>
  <pageSetup paperSize="9" scale="75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Information</vt:lpstr>
      <vt:lpstr>Building Registration</vt:lpstr>
      <vt:lpstr>Consent to Connect</vt:lpstr>
      <vt:lpstr>Plumbing Registration</vt:lpstr>
      <vt:lpstr>Building Permits</vt:lpstr>
      <vt:lpstr>Plumbing Compliance Certificate</vt:lpstr>
      <vt:lpstr>Compliance Activity</vt:lpstr>
      <vt:lpstr>Enforcement</vt:lpstr>
      <vt:lpstr>'Building Registration'!_Toc427323280</vt:lpstr>
      <vt:lpstr>'Building Registration'!Print_Area</vt:lpstr>
      <vt:lpstr>'Consent to Connect'!Print_Area</vt:lpstr>
    </vt:vector>
  </TitlesOfParts>
  <Company>The Building Commission and Plumbing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VBA 5 year metrics - 2011-2016 (Excel file)</dc:title>
  <dc:creator>VBA</dc:creator>
  <cp:lastModifiedBy>Rebecca Lee</cp:lastModifiedBy>
  <cp:lastPrinted>2016-09-05T02:53:55Z</cp:lastPrinted>
  <dcterms:created xsi:type="dcterms:W3CDTF">2015-10-13T21:20:55Z</dcterms:created>
  <dcterms:modified xsi:type="dcterms:W3CDTF">2016-10-11T04:15:12Z</dcterms:modified>
</cp:coreProperties>
</file>